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4" firstSheet="3" activeTab="9"/>
  </bookViews>
  <sheets>
    <sheet name="1.sz.tábla " sheetId="1" r:id="rId1"/>
    <sheet name="2.sz.tábla" sheetId="2" r:id="rId2"/>
    <sheet name="3.sz.tábla" sheetId="3" r:id="rId3"/>
    <sheet name="4.sz.tábla" sheetId="4" r:id="rId4"/>
    <sheet name="5.sz.tábla" sheetId="5" r:id="rId5"/>
    <sheet name="új 6.sz.tábla" sheetId="6" r:id="rId6"/>
    <sheet name="7.sz.tábla" sheetId="7" r:id="rId7"/>
    <sheet name="8.sz.tábla" sheetId="8" r:id="rId8"/>
    <sheet name="9.sz.tábla " sheetId="9" r:id="rId9"/>
    <sheet name="10.sz.tábla" sheetId="10" r:id="rId10"/>
  </sheets>
  <definedNames/>
  <calcPr fullCalcOnLoad="1"/>
</workbook>
</file>

<file path=xl/sharedStrings.xml><?xml version="1.0" encoding="utf-8"?>
<sst xmlns="http://schemas.openxmlformats.org/spreadsheetml/2006/main" count="381" uniqueCount="290">
  <si>
    <t xml:space="preserve">Szakfeladat </t>
  </si>
  <si>
    <t xml:space="preserve">Intézményi működési bevételek </t>
  </si>
  <si>
    <t xml:space="preserve">Önkormányzat sajátos működési bevételei </t>
  </si>
  <si>
    <t xml:space="preserve">Önkormányzat Költségvetési támogatása </t>
  </si>
  <si>
    <t>Támogatásértékű bevételek</t>
  </si>
  <si>
    <t xml:space="preserve">Pénzforgalom nélküli bevételek </t>
  </si>
  <si>
    <t>Hitelvelvétel ÁH-on kívülről</t>
  </si>
  <si>
    <t xml:space="preserve">Bevétel összesen </t>
  </si>
  <si>
    <t>Óvodai intézményi étkeztetés</t>
  </si>
  <si>
    <t xml:space="preserve">Iskolai intézményi étkeztetés </t>
  </si>
  <si>
    <t>Óvodai nevelés</t>
  </si>
  <si>
    <t>Összesen:</t>
  </si>
  <si>
    <t>Bérleti és lízingdíj bevételek</t>
  </si>
  <si>
    <t>Intézményi ellátási díjak</t>
  </si>
  <si>
    <t>Kiszámlázott termékek, szolg. ÁFÁ-ja</t>
  </si>
  <si>
    <t>Értékesített tárgyi eszközök, imm.jav. ÁFÁ-ja</t>
  </si>
  <si>
    <t>Kamatbevétel</t>
  </si>
  <si>
    <t>Helyi adók, pótlék, bírság</t>
  </si>
  <si>
    <t>SZJA helyben maradó része</t>
  </si>
  <si>
    <t>SZJA jövedelemkülönbség mérséklésére</t>
  </si>
  <si>
    <t xml:space="preserve">Gépjárműadó </t>
  </si>
  <si>
    <t>Átengedett központi adók összesen</t>
  </si>
  <si>
    <t xml:space="preserve">Talajterhelési díj </t>
  </si>
  <si>
    <t>Lakótelek értékesítés</t>
  </si>
  <si>
    <t xml:space="preserve">Üzemelt és koncessz. származó bevételek </t>
  </si>
  <si>
    <t xml:space="preserve">Felhalmozási és tőkejellegű bevételek </t>
  </si>
  <si>
    <t>Normatív állami hozzájárulás</t>
  </si>
  <si>
    <t xml:space="preserve">               - lakosságszámhoz kötött</t>
  </si>
  <si>
    <t xml:space="preserve">               - feladatmutatóhoz kötött</t>
  </si>
  <si>
    <t>Kiegészítő támogatás egyes közoktatási feladatokhoz</t>
  </si>
  <si>
    <t>Kiegészítő támogatás egyes szociális feladatokhoz</t>
  </si>
  <si>
    <t>Normatív kötött felhasználású támogatások</t>
  </si>
  <si>
    <t>Önkormányzatok költségvetési támogatása</t>
  </si>
  <si>
    <t xml:space="preserve">Támogatásértékű működési bevétel társadalombizt. Alapból </t>
  </si>
  <si>
    <t>Támogatásértékű működési bevétel önkorm-tól</t>
  </si>
  <si>
    <t>Támogatásértékű bevételek összesen</t>
  </si>
  <si>
    <t>Hitelfelvétel Áh-on kívül</t>
  </si>
  <si>
    <t>Bevételek összesen:</t>
  </si>
  <si>
    <t>Rendszeres személyi juttatások</t>
  </si>
  <si>
    <t>Nem rendszeres szem. juttatások</t>
  </si>
  <si>
    <t>Állományba nem tartozók juttatásai</t>
  </si>
  <si>
    <t>Személyi juttatások összesen</t>
  </si>
  <si>
    <t>Munkaadót terhelő járulékok</t>
  </si>
  <si>
    <t>Gyógyszer, vegyszer</t>
  </si>
  <si>
    <t>Irodaszer, nyomtatvány</t>
  </si>
  <si>
    <t>Könyv, folyóirat</t>
  </si>
  <si>
    <t xml:space="preserve">Egyéb információhordozó </t>
  </si>
  <si>
    <t>Tüzelőanyag</t>
  </si>
  <si>
    <t xml:space="preserve">Hajtó- és kenőanyagok </t>
  </si>
  <si>
    <t xml:space="preserve">Szakmai anyagok </t>
  </si>
  <si>
    <t>Kisértékű tárgyi eszköz beszerzés</t>
  </si>
  <si>
    <t>Munkaruha, védőruha</t>
  </si>
  <si>
    <t>Egyéb készletbeszerzés</t>
  </si>
  <si>
    <t xml:space="preserve">Kommunikációs szolgáltatások </t>
  </si>
  <si>
    <t>Különféle szolgáltatási kiadások</t>
  </si>
  <si>
    <t>Áfa kiadások</t>
  </si>
  <si>
    <t>Kiküldetés, reprezentáció, reklámkiadások</t>
  </si>
  <si>
    <t xml:space="preserve">Szellemi tev. Végzésére kifizetés </t>
  </si>
  <si>
    <t>Különféle költségvetési befizetések</t>
  </si>
  <si>
    <t>Adók, díjak, befizetések</t>
  </si>
  <si>
    <t>Kamatkiadások ÁH-on kívülre</t>
  </si>
  <si>
    <t xml:space="preserve">Dologi kiadások </t>
  </si>
  <si>
    <t>Működési célú pénzeszközátadás ÁH-on kívülre</t>
  </si>
  <si>
    <t>Felhalmozási célú pénzeszközátadás ÁH-on kívülre</t>
  </si>
  <si>
    <t>Társadalom-, szociálpolitikai és egyéb juttatás, támogatás</t>
  </si>
  <si>
    <t>Pénzeszköz átadás, egyéb támogatás</t>
  </si>
  <si>
    <t xml:space="preserve">Felújítási kiadások </t>
  </si>
  <si>
    <t>Hosszú lejáratú hitelek visszafizetése</t>
  </si>
  <si>
    <t xml:space="preserve">Tartalék </t>
  </si>
  <si>
    <t>Kiadások összesen</t>
  </si>
  <si>
    <t>Személyi juttatás</t>
  </si>
  <si>
    <t>Dologi kiadás</t>
  </si>
  <si>
    <t>Pénzeszköz átadás és egyéb támogatás</t>
  </si>
  <si>
    <t>Felújítási kiadás</t>
  </si>
  <si>
    <t>Finanszírozás kiadásai</t>
  </si>
  <si>
    <t xml:space="preserve">Pénzforgalom nélküli kiadások </t>
  </si>
  <si>
    <t xml:space="preserve">Kiadások összesen </t>
  </si>
  <si>
    <t>Nem intézményi kiadások összesen</t>
  </si>
  <si>
    <t>Megnevezés</t>
  </si>
  <si>
    <t xml:space="preserve">Személyi juttatások </t>
  </si>
  <si>
    <t>Felújítás</t>
  </si>
  <si>
    <t xml:space="preserve">Felhalmozási kiadások </t>
  </si>
  <si>
    <t xml:space="preserve">Tartalékok </t>
  </si>
  <si>
    <t>Óvoda összesen</t>
  </si>
  <si>
    <t>Iskola összesen</t>
  </si>
  <si>
    <t>Intézmények összesen</t>
  </si>
  <si>
    <t xml:space="preserve">Nem intézményi kiadások </t>
  </si>
  <si>
    <t>Önkormányzati kiadások összesen</t>
  </si>
  <si>
    <t xml:space="preserve">1. </t>
  </si>
  <si>
    <t>Lakhely szerinti SZJA átengedett rész</t>
  </si>
  <si>
    <t xml:space="preserve">2. </t>
  </si>
  <si>
    <t>SZJA kiegészítés</t>
  </si>
  <si>
    <t>SZJA Bevételek összesen :</t>
  </si>
  <si>
    <t>1.</t>
  </si>
  <si>
    <t>Pénzbeli szociális juttatások</t>
  </si>
  <si>
    <t>2.</t>
  </si>
  <si>
    <t>fő</t>
  </si>
  <si>
    <t>x</t>
  </si>
  <si>
    <t>3.</t>
  </si>
  <si>
    <t>4.</t>
  </si>
  <si>
    <t>5.</t>
  </si>
  <si>
    <t>Lakott lülterülettel kapcsolatos feladatok</t>
  </si>
  <si>
    <t xml:space="preserve"> alapnormatíva 8 hónapra</t>
  </si>
  <si>
    <t>telj.m.</t>
  </si>
  <si>
    <t>/12*8</t>
  </si>
  <si>
    <t>8 hónapra</t>
  </si>
  <si>
    <t>4 hónapra</t>
  </si>
  <si>
    <t>/12*4</t>
  </si>
  <si>
    <t xml:space="preserve"> étkezésben résztvevők </t>
  </si>
  <si>
    <t xml:space="preserve">    </t>
  </si>
  <si>
    <t>Iskolai oktatás</t>
  </si>
  <si>
    <t>alapnormatíva 8 hónapra</t>
  </si>
  <si>
    <t xml:space="preserve">fő </t>
  </si>
  <si>
    <t xml:space="preserve">napközi </t>
  </si>
  <si>
    <t>normatíva 8 hónapra</t>
  </si>
  <si>
    <t>sajátos nevelési igényűek</t>
  </si>
  <si>
    <t>Intézményfenntartó társulás</t>
  </si>
  <si>
    <t>étkezésben résztvevők</t>
  </si>
  <si>
    <t>tanulók ingyenes tankönyvellátása</t>
  </si>
  <si>
    <t>ált.hozzájárulás a tanulók tankönyvellátásához</t>
  </si>
  <si>
    <t>Normatíva bevétel összege</t>
  </si>
  <si>
    <t>SZJA és normatíva bevétel összesen:</t>
  </si>
  <si>
    <t>Személyi juttatások</t>
  </si>
  <si>
    <t>Munkaadókat terhelő járulékok</t>
  </si>
  <si>
    <t>Sajátos működési bevételek</t>
  </si>
  <si>
    <t>önkormányzat költségvetési támogatása</t>
  </si>
  <si>
    <t>Működési célú kiadások összesen</t>
  </si>
  <si>
    <t>Működési célú bevételek összesen</t>
  </si>
  <si>
    <t>Felhalmozási célú bevételek összesen</t>
  </si>
  <si>
    <t>Önkormányzat összesen</t>
  </si>
  <si>
    <t xml:space="preserve">I. működési bevételek és kiadások </t>
  </si>
  <si>
    <t xml:space="preserve">2010. évre </t>
  </si>
  <si>
    <t>2011. évre</t>
  </si>
  <si>
    <t>Önkormányzat sajátos műk. Bev.</t>
  </si>
  <si>
    <t xml:space="preserve">Munkaadókat terhelő járulékok </t>
  </si>
  <si>
    <t>Tartalékok</t>
  </si>
  <si>
    <t xml:space="preserve">II. Felhalmozási célú bevételek és kiadások </t>
  </si>
  <si>
    <t>Felhalmozási célú kiadások összesen</t>
  </si>
  <si>
    <t>Önkormányzat bevételei összesen</t>
  </si>
  <si>
    <t>Önkormányzat kiadásai összesen</t>
  </si>
  <si>
    <t xml:space="preserve">Megnevezés 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</si>
  <si>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</si>
  <si>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</si>
  <si>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</si>
  <si>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</si>
  <si>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</si>
  <si>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</si>
  <si>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</si>
  <si>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</si>
  <si>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</si>
  <si>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</si>
  <si>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Nov.</t>
  </si>
  <si>
    <t>Dec.</t>
  </si>
  <si>
    <t>Összesen</t>
  </si>
  <si>
    <t xml:space="preserve">Bevételek </t>
  </si>
  <si>
    <t xml:space="preserve">Saját bevételek </t>
  </si>
  <si>
    <t>Átvett pénzeszközök</t>
  </si>
  <si>
    <t>Hitelfelvétel</t>
  </si>
  <si>
    <t>Támogatás</t>
  </si>
  <si>
    <t>Előző havi záró pénzállomány</t>
  </si>
  <si>
    <t>Bevételek összesen</t>
  </si>
  <si>
    <t xml:space="preserve">Kiadások </t>
  </si>
  <si>
    <t xml:space="preserve">Működési kiadások </t>
  </si>
  <si>
    <t>Pénzeszköz átadások</t>
  </si>
  <si>
    <t xml:space="preserve">Fejlesztési kiadások </t>
  </si>
  <si>
    <t>Tartalék felhasználása</t>
  </si>
  <si>
    <t xml:space="preserve">Egyenleg </t>
  </si>
  <si>
    <t xml:space="preserve">Felújítási kiadások: </t>
  </si>
  <si>
    <t xml:space="preserve"> - Vízmű felújítások</t>
  </si>
  <si>
    <t>Beruházási kiadások:</t>
  </si>
  <si>
    <t xml:space="preserve"> - rendezési terv módosítása</t>
  </si>
  <si>
    <t xml:space="preserve"> - ügyeleti gépkocsi vásárlása</t>
  </si>
  <si>
    <t>Saját tulajdonú ingatlan adásvétele</t>
  </si>
  <si>
    <t xml:space="preserve">Lakóingatlan bérebeadása, üzemeltetése </t>
  </si>
  <si>
    <t>Nem lakóingatlan bérbeadása</t>
  </si>
  <si>
    <t>Önkormányzatok, valamint t.k.t. elszámolásai</t>
  </si>
  <si>
    <t>Finanszírozási műveletek</t>
  </si>
  <si>
    <t>Általános isk. tanulók nappali rendsz.nev., okt. (1-4. évf.)</t>
  </si>
  <si>
    <t>Általános isk. tanulók nappali rendsz.nev., okt. (5-8. évf.)</t>
  </si>
  <si>
    <t xml:space="preserve">Háziorvosi ügyeleti ellátás </t>
  </si>
  <si>
    <t>Ifjúság- egészségügyi gondozás</t>
  </si>
  <si>
    <t>Zöldterület-kezelés</t>
  </si>
  <si>
    <t>Önkormányzati jogalkotás</t>
  </si>
  <si>
    <t>Önkormányzatok és t.k.t. igazgatási tevékenysége</t>
  </si>
  <si>
    <t xml:space="preserve">Közvilágítás </t>
  </si>
  <si>
    <t>Város-, községgazdálkodási m.n.s szolgáltatások</t>
  </si>
  <si>
    <t xml:space="preserve">Finanszírozási műveletek </t>
  </si>
  <si>
    <t>Szociális ösztöndíjak</t>
  </si>
  <si>
    <t>Háziovosi ügyeleti ellátás</t>
  </si>
  <si>
    <t>Rendszeres szociális segély</t>
  </si>
  <si>
    <t>Ápolási díj alanyi jogon</t>
  </si>
  <si>
    <t>Rendszeres gyermekvédelmi pénzbeli ellátás</t>
  </si>
  <si>
    <t>Átmeneti segély</t>
  </si>
  <si>
    <t>Temetési segély</t>
  </si>
  <si>
    <t>Egyéb önkormányzati eseti pénzbeli ellátások</t>
  </si>
  <si>
    <t>Civil szervezetek működési támogatása</t>
  </si>
  <si>
    <t>Egyéb m.n.s. közösségi, társadalmi tev.támogatása</t>
  </si>
  <si>
    <t>Közművelődési int, közösségi színterek működtetése</t>
  </si>
  <si>
    <t>Sportlétesítmények működtetése és fejlesztése</t>
  </si>
  <si>
    <t>Köztemető fenntartás és működtetés</t>
  </si>
  <si>
    <t>Önkormányzatok által nyújtott lakástámogatás</t>
  </si>
  <si>
    <t>Óvodai nevelés, ellátás</t>
  </si>
  <si>
    <t>Iskolai intézményi étkeztetés</t>
  </si>
  <si>
    <t>SNI általános iskolai tan.nappali rendsz.nev.okt. (5-8. évf.)</t>
  </si>
  <si>
    <t>Ált.iskolai napközi otthoni nevelés</t>
  </si>
  <si>
    <t>Víztermelés,-kezelés,ellátás</t>
  </si>
  <si>
    <t>Szennyvíz gyűjtése, tiszt.</t>
  </si>
  <si>
    <t>Egyéb dologi kiadsok</t>
  </si>
  <si>
    <t>Beruházási kiadások</t>
  </si>
  <si>
    <t>10. sz. táblázat</t>
  </si>
  <si>
    <t>6.sz. táblázat</t>
  </si>
  <si>
    <t>2012. évre</t>
  </si>
  <si>
    <t>Víztermelés,-kezelés, ellátás</t>
  </si>
  <si>
    <t>Beruházási kiadás</t>
  </si>
  <si>
    <t xml:space="preserve">Beruházási  kiadások </t>
  </si>
  <si>
    <t xml:space="preserve">Beruházás kiadások </t>
  </si>
  <si>
    <t>Szennyvíz gyűjtése, tisztítása, elhelyezése</t>
  </si>
  <si>
    <t xml:space="preserve"> -pályázati önerő</t>
  </si>
  <si>
    <t>Háziorvosi ügyeleti ellátás</t>
  </si>
  <si>
    <t xml:space="preserve"> - pályázati önerő</t>
  </si>
  <si>
    <t xml:space="preserve">Települési önkormányzatok üzemeltetési, igazgatási, </t>
  </si>
  <si>
    <t>sport- és kulturális feladatai</t>
  </si>
  <si>
    <t>2010. éves mutató</t>
  </si>
  <si>
    <t>Általános isk. tanulók nappali rendsz.nev okt. (5-8. évf.)</t>
  </si>
  <si>
    <t>Önkormányzat költségvetési támogatása és átengedett SZJA</t>
  </si>
  <si>
    <t xml:space="preserve">Támogatásértékű bevételek </t>
  </si>
  <si>
    <t xml:space="preserve">Működési célú pénzmaradvány </t>
  </si>
  <si>
    <t>Dologi kiadások és egyéb folyó kiadások</t>
  </si>
  <si>
    <t xml:space="preserve">Önkormányzat sajátos felhalmozási és tőkejellegű bevételei </t>
  </si>
  <si>
    <t>Felhalmozási célú pénzmaradvány</t>
  </si>
  <si>
    <t>Értékesített tárgyi eszk.,imm.javak áfája</t>
  </si>
  <si>
    <t>Hosszú lejáratú hitel</t>
  </si>
  <si>
    <t>Értékesített tárgyi eszk.,imm.javak utáni áfa befizetés</t>
  </si>
  <si>
    <t>Felhalmozási célú pénzeszk.átadás ÁH-on kívülre</t>
  </si>
  <si>
    <t>Hosszú lejáratú hitel visszafizetése</t>
  </si>
  <si>
    <t>Hosszú lejáratú hitel kamata</t>
  </si>
  <si>
    <t>Működési célú pénzmaradvány</t>
  </si>
  <si>
    <t>Pénzforgalom nélküli bevételek összesen</t>
  </si>
  <si>
    <t>Működési célú pénzeszköz átadás, egyéb támogatás</t>
  </si>
  <si>
    <t>Támogatásértékű működési kiadás</t>
  </si>
  <si>
    <t xml:space="preserve"> - ebből csapadékvíz pályázathoz önerő</t>
  </si>
  <si>
    <t xml:space="preserve"> - ebből csapadékvíz pályázathoz önerőből felhalmozási kiadás</t>
  </si>
  <si>
    <t xml:space="preserve"> Csapadékvíz pályázaton nyert összeg</t>
  </si>
  <si>
    <t xml:space="preserve"> - ebből csapadékvíz pályázathoz pályázati összegből felhalmozási kiadás</t>
  </si>
  <si>
    <t>Ár- és belvízvédelemmel összefüggő tev.</t>
  </si>
  <si>
    <t>Csapadékvíz pályázaton nyert összeg</t>
  </si>
  <si>
    <t>Előző évi pénzmaradvány -működési célú</t>
  </si>
  <si>
    <t>Hosszú lejáratú hitel felvétele</t>
  </si>
  <si>
    <t>Előző évi pénzmaradvány -felhalmozási célú</t>
  </si>
  <si>
    <t>Önkorm.sajátos felhalm. És tőkejell.bev.</t>
  </si>
  <si>
    <t>csapadékvíz elvezetés</t>
  </si>
  <si>
    <t>Város és községgazd.m.n.s.szolg.</t>
  </si>
  <si>
    <t>Köztemető fenntartás</t>
  </si>
  <si>
    <t>Ogy-i képvis.vál.</t>
  </si>
  <si>
    <t>Önkormányzati képvis.vál.</t>
  </si>
  <si>
    <t>Orsz.tel.és ter.kisebbségi vál.</t>
  </si>
  <si>
    <t xml:space="preserve">Felhalmozási és tőkejellegű bevétel </t>
  </si>
  <si>
    <t>Működési célú pénzeszk.átvétel ÁH-on kívülről</t>
  </si>
  <si>
    <t>Igazgatási szolgáltatási díj</t>
  </si>
  <si>
    <t>Egyéb sajátos bevétel</t>
  </si>
  <si>
    <t>Kötbér, egyéb kártérítés, bánatpénz bevétele</t>
  </si>
  <si>
    <t>Egyéb sajátos bevételek</t>
  </si>
  <si>
    <t>Központosított előirányzatok</t>
  </si>
  <si>
    <t>Támogatásértékű működési bevétel kp-i kv-től</t>
  </si>
  <si>
    <t>Önkormányzat sajátos működési bev.</t>
  </si>
  <si>
    <t>Osztalék és hozambevétel</t>
  </si>
  <si>
    <t>Termőföld értékesítése</t>
  </si>
  <si>
    <t>Élelmiszer beszerzés</t>
  </si>
  <si>
    <t xml:space="preserve">Támogatásértékű működési kiad. </t>
  </si>
  <si>
    <t xml:space="preserve"> - többcélú kistérségi társulásnak</t>
  </si>
  <si>
    <t xml:space="preserve"> - helyi önk-nak</t>
  </si>
  <si>
    <t>Támogatásértékű beruházási kiadás helyi önk.</t>
  </si>
  <si>
    <t>Felújítási célú pénzeszk.átadás ÁH-on kívülre</t>
  </si>
  <si>
    <t>Ogy-i képvis.választás</t>
  </si>
  <si>
    <t>Önkormányzati képvis.választás</t>
  </si>
  <si>
    <t>Orsz,települési és ter.kisebbségi vál.</t>
  </si>
  <si>
    <t>Gyermekjóléti szolg.</t>
  </si>
  <si>
    <t>Családsegítés</t>
  </si>
  <si>
    <t>Sajátos nev.igényű gyermekek óvodai nev.</t>
  </si>
  <si>
    <t>Város és községgazd.m.n.s. szolg.</t>
  </si>
  <si>
    <t>Általános isk.tanulók nappali rendsz.nev., okt. (1-4. évf. )</t>
  </si>
  <si>
    <t xml:space="preserve">Általános isk.tanulók nappali rendsz.nev., okt. (5-8. évf.) </t>
  </si>
  <si>
    <t>Önkorm.és t.k.t.igazgatási tevékenysége</t>
  </si>
  <si>
    <t xml:space="preserve"> - szervergép igazgatásra</t>
  </si>
  <si>
    <t xml:space="preserve">Támogatásértékű beruházási kiadás </t>
  </si>
  <si>
    <t>Adatok E Ft-ban</t>
  </si>
  <si>
    <t>Család- és nővédelmi egészségügyi gondozás</t>
  </si>
  <si>
    <t>Adó, illeték kiszabása, beszedése</t>
  </si>
  <si>
    <t>Család és nővédelmi egészségügyi gondozás</t>
  </si>
  <si>
    <t>Szabadidősport -(rekreációs sport-) tevékenység és támogatása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</si>
</sst>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4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54" applyNumberFormat="1" applyFont="1" applyFill="1" applyBorder="1" applyAlignment="1" applyProtection="1">
      <alignment/>
      <protection locked="0"/>
    </xf>
    <xf numFmtId="4" fontId="3" fillId="0" borderId="0" xfId="54" applyNumberFormat="1" applyFont="1" applyFill="1" applyBorder="1" applyAlignment="1" applyProtection="1">
      <alignment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3" fontId="3" fillId="0" borderId="0" xfId="54" applyNumberFormat="1" applyFont="1" applyFill="1" applyBorder="1" applyAlignment="1" applyProtection="1">
      <alignment horizontal="right"/>
      <protection locked="0"/>
    </xf>
    <xf numFmtId="0" fontId="3" fillId="0" borderId="19" xfId="54" applyNumberFormat="1" applyFont="1" applyFill="1" applyBorder="1" applyAlignment="1" applyProtection="1">
      <alignment/>
      <protection locked="0"/>
    </xf>
    <xf numFmtId="0" fontId="4" fillId="0" borderId="19" xfId="54" applyNumberFormat="1" applyFont="1" applyFill="1" applyBorder="1" applyAlignment="1" applyProtection="1">
      <alignment/>
      <protection locked="0"/>
    </xf>
    <xf numFmtId="4" fontId="4" fillId="0" borderId="19" xfId="54" applyNumberFormat="1" applyFont="1" applyFill="1" applyBorder="1" applyAlignment="1" applyProtection="1">
      <alignment/>
      <protection locked="0"/>
    </xf>
    <xf numFmtId="4" fontId="4" fillId="0" borderId="19" xfId="54" applyNumberFormat="1" applyFont="1" applyFill="1" applyBorder="1" applyAlignment="1" applyProtection="1">
      <alignment horizontal="center"/>
      <protection locked="0"/>
    </xf>
    <xf numFmtId="3" fontId="4" fillId="0" borderId="19" xfId="54" applyNumberFormat="1" applyFont="1" applyFill="1" applyBorder="1" applyAlignment="1" applyProtection="1">
      <alignment horizontal="right"/>
      <protection locked="0"/>
    </xf>
    <xf numFmtId="0" fontId="4" fillId="0" borderId="0" xfId="54" applyNumberFormat="1" applyFont="1" applyFill="1" applyBorder="1" applyAlignment="1" applyProtection="1">
      <alignment/>
      <protection locked="0"/>
    </xf>
    <xf numFmtId="4" fontId="4" fillId="0" borderId="0" xfId="54" applyNumberFormat="1" applyFont="1" applyFill="1" applyBorder="1" applyAlignment="1" applyProtection="1">
      <alignment/>
      <protection locked="0"/>
    </xf>
    <xf numFmtId="4" fontId="4" fillId="0" borderId="0" xfId="54" applyNumberFormat="1" applyFont="1" applyFill="1" applyBorder="1" applyAlignment="1" applyProtection="1">
      <alignment horizontal="center"/>
      <protection locked="0"/>
    </xf>
    <xf numFmtId="3" fontId="4" fillId="0" borderId="0" xfId="54" applyNumberFormat="1" applyFont="1" applyFill="1" applyBorder="1" applyAlignment="1" applyProtection="1">
      <alignment horizontal="right"/>
      <protection locked="0"/>
    </xf>
    <xf numFmtId="0" fontId="1" fillId="0" borderId="0" xfId="54" applyNumberFormat="1" applyFont="1" applyFill="1" applyBorder="1" applyAlignment="1" applyProtection="1">
      <alignment/>
      <protection locked="0"/>
    </xf>
    <xf numFmtId="3" fontId="5" fillId="0" borderId="0" xfId="54" applyNumberFormat="1" applyFont="1" applyFill="1" applyBorder="1" applyAlignment="1" applyProtection="1">
      <alignment/>
      <protection locked="0"/>
    </xf>
    <xf numFmtId="3" fontId="3" fillId="0" borderId="0" xfId="54" applyNumberFormat="1" applyFont="1" applyFill="1" applyBorder="1" applyAlignment="1" applyProtection="1">
      <alignment horizontal="center"/>
      <protection locked="0"/>
    </xf>
    <xf numFmtId="0" fontId="5" fillId="0" borderId="0" xfId="54" applyNumberFormat="1" applyFont="1" applyFill="1" applyBorder="1" applyAlignment="1" applyProtection="1">
      <alignment/>
      <protection locked="0"/>
    </xf>
    <xf numFmtId="0" fontId="3" fillId="0" borderId="20" xfId="54" applyNumberFormat="1" applyFont="1" applyFill="1" applyBorder="1" applyAlignment="1" applyProtection="1">
      <alignment/>
      <protection locked="0"/>
    </xf>
    <xf numFmtId="0" fontId="4" fillId="0" borderId="20" xfId="54" applyNumberFormat="1" applyFont="1" applyFill="1" applyBorder="1" applyAlignment="1" applyProtection="1">
      <alignment/>
      <protection locked="0"/>
    </xf>
    <xf numFmtId="4" fontId="3" fillId="0" borderId="20" xfId="54" applyNumberFormat="1" applyFont="1" applyFill="1" applyBorder="1" applyAlignment="1" applyProtection="1">
      <alignment/>
      <protection locked="0"/>
    </xf>
    <xf numFmtId="4" fontId="3" fillId="0" borderId="20" xfId="54" applyNumberFormat="1" applyFont="1" applyFill="1" applyBorder="1" applyAlignment="1" applyProtection="1">
      <alignment horizontal="center"/>
      <protection locked="0"/>
    </xf>
    <xf numFmtId="3" fontId="3" fillId="0" borderId="20" xfId="54" applyNumberFormat="1" applyFont="1" applyFill="1" applyBorder="1" applyAlignment="1" applyProtection="1">
      <alignment horizontal="right"/>
      <protection locked="0"/>
    </xf>
    <xf numFmtId="3" fontId="4" fillId="0" borderId="20" xfId="54" applyNumberFormat="1" applyFont="1" applyFill="1" applyBorder="1" applyAlignment="1" applyProtection="1">
      <alignment horizontal="right"/>
      <protection locked="0"/>
    </xf>
    <xf numFmtId="4" fontId="3" fillId="0" borderId="19" xfId="54" applyNumberFormat="1" applyFont="1" applyFill="1" applyBorder="1" applyAlignment="1" applyProtection="1">
      <alignment/>
      <protection locked="0"/>
    </xf>
    <xf numFmtId="4" fontId="3" fillId="0" borderId="19" xfId="54" applyNumberFormat="1" applyFont="1" applyFill="1" applyBorder="1" applyAlignment="1" applyProtection="1">
      <alignment horizontal="center"/>
      <protection locked="0"/>
    </xf>
    <xf numFmtId="3" fontId="3" fillId="0" borderId="19" xfId="54" applyNumberFormat="1" applyFont="1" applyFill="1" applyBorder="1" applyAlignment="1" applyProtection="1">
      <alignment horizontal="right"/>
      <protection locked="0"/>
    </xf>
    <xf numFmtId="0" fontId="4" fillId="0" borderId="21" xfId="54" applyNumberFormat="1" applyFont="1" applyFill="1" applyBorder="1" applyAlignment="1" applyProtection="1">
      <alignment/>
      <protection locked="0"/>
    </xf>
    <xf numFmtId="0" fontId="3" fillId="0" borderId="21" xfId="54" applyNumberFormat="1" applyFont="1" applyFill="1" applyBorder="1" applyAlignment="1" applyProtection="1">
      <alignment/>
      <protection locked="0"/>
    </xf>
    <xf numFmtId="4" fontId="3" fillId="0" borderId="21" xfId="54" applyNumberFormat="1" applyFont="1" applyFill="1" applyBorder="1" applyAlignment="1" applyProtection="1">
      <alignment/>
      <protection locked="0"/>
    </xf>
    <xf numFmtId="4" fontId="3" fillId="0" borderId="21" xfId="54" applyNumberFormat="1" applyFont="1" applyFill="1" applyBorder="1" applyAlignment="1" applyProtection="1">
      <alignment horizontal="center"/>
      <protection locked="0"/>
    </xf>
    <xf numFmtId="3" fontId="3" fillId="0" borderId="21" xfId="54" applyNumberFormat="1" applyFont="1" applyFill="1" applyBorder="1" applyAlignment="1" applyProtection="1">
      <alignment horizontal="right"/>
      <protection locked="0"/>
    </xf>
    <xf numFmtId="3" fontId="4" fillId="0" borderId="21" xfId="54" applyNumberFormat="1" applyFont="1" applyFill="1" applyBorder="1" applyAlignment="1" applyProtection="1">
      <alignment horizontal="right"/>
      <protection locked="0"/>
    </xf>
    <xf numFmtId="165" fontId="0" fillId="0" borderId="0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65" fontId="0" fillId="0" borderId="10" xfId="56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165" fontId="2" fillId="0" borderId="10" xfId="5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2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3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28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új 6.sz.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I24"/>
  <sheetViews>
    <sheetView view="pageLayout" zoomScale="84" zoomScalePageLayoutView="84" workbookViewId="0" topLeftCell="A1">
      <selection activeCell="A22" sqref="A22"/>
    </sheetView>
  </sheetViews>
  <sheetFormatPr defaultColWidth="9.140625" defaultRowHeight="12.75"/>
  <cols>
    <col min="1" max="1" width="26.8515625" style="87" customWidth="1"/>
    <col min="2" max="2" width="12.00390625" style="85" customWidth="1"/>
    <col min="3" max="3" width="15.140625" style="85" customWidth="1"/>
    <col min="4" max="4" width="14.140625" style="85" customWidth="1"/>
    <col min="5" max="5" width="15.421875" style="85" customWidth="1"/>
    <col min="6" max="6" width="13.00390625" style="85" customWidth="1"/>
    <col min="7" max="7" width="13.28125" style="85" customWidth="1"/>
    <col min="8" max="8" width="13.57421875" style="85" customWidth="1"/>
    <col min="9" max="9" width="12.28125" style="85" customWidth="1"/>
    <col min="10" max="16384" width="9.140625" style="85" customWidth="1"/>
  </cols>
  <sheetData>
    <row r="2" spans="1:9" s="79" customFormat="1" ht="48">
      <c r="A2" s="77" t="s">
        <v>0</v>
      </c>
      <c r="B2" s="78" t="s">
        <v>1</v>
      </c>
      <c r="C2" s="78" t="s">
        <v>2</v>
      </c>
      <c r="D2" s="78" t="s">
        <v>256</v>
      </c>
      <c r="E2" s="78" t="s">
        <v>3</v>
      </c>
      <c r="F2" s="78" t="s">
        <v>4</v>
      </c>
      <c r="G2" s="78" t="s">
        <v>5</v>
      </c>
      <c r="H2" s="78" t="s">
        <v>6</v>
      </c>
      <c r="I2" s="78" t="s">
        <v>7</v>
      </c>
    </row>
    <row r="3" spans="1:9" s="82" customFormat="1" ht="12">
      <c r="A3" s="80" t="s">
        <v>205</v>
      </c>
      <c r="B3" s="81">
        <v>1538</v>
      </c>
      <c r="C3" s="81"/>
      <c r="D3" s="81">
        <v>615</v>
      </c>
      <c r="E3" s="81"/>
      <c r="F3" s="81"/>
      <c r="G3" s="81"/>
      <c r="H3" s="81"/>
      <c r="I3" s="84">
        <f>SUM(B3:H3)</f>
        <v>2153</v>
      </c>
    </row>
    <row r="4" spans="1:9" s="82" customFormat="1" ht="12">
      <c r="A4" s="80" t="s">
        <v>206</v>
      </c>
      <c r="B4" s="81">
        <v>1538</v>
      </c>
      <c r="C4" s="81"/>
      <c r="D4" s="81"/>
      <c r="E4" s="81"/>
      <c r="F4" s="81"/>
      <c r="G4" s="81"/>
      <c r="H4" s="81"/>
      <c r="I4" s="84">
        <f aca="true" t="shared" si="0" ref="I4:I23">SUM(B4:H4)</f>
        <v>1538</v>
      </c>
    </row>
    <row r="5" spans="1:9" ht="12">
      <c r="A5" s="83" t="s">
        <v>8</v>
      </c>
      <c r="B5" s="84">
        <v>2594</v>
      </c>
      <c r="C5" s="84"/>
      <c r="D5" s="84"/>
      <c r="E5" s="84"/>
      <c r="F5" s="84"/>
      <c r="G5" s="84"/>
      <c r="H5" s="84"/>
      <c r="I5" s="84">
        <f t="shared" si="0"/>
        <v>2594</v>
      </c>
    </row>
    <row r="6" spans="1:9" ht="18.75" customHeight="1">
      <c r="A6" s="83" t="s">
        <v>9</v>
      </c>
      <c r="B6" s="84">
        <v>1093</v>
      </c>
      <c r="C6" s="84"/>
      <c r="D6" s="84"/>
      <c r="E6" s="84"/>
      <c r="F6" s="84"/>
      <c r="G6" s="84"/>
      <c r="H6" s="84"/>
      <c r="I6" s="84">
        <f t="shared" si="0"/>
        <v>1093</v>
      </c>
    </row>
    <row r="7" spans="1:9" ht="24">
      <c r="A7" s="83" t="s">
        <v>172</v>
      </c>
      <c r="B7" s="84">
        <v>625</v>
      </c>
      <c r="C7" s="84"/>
      <c r="D7" s="84">
        <v>4729</v>
      </c>
      <c r="E7" s="84"/>
      <c r="F7" s="84"/>
      <c r="G7" s="84"/>
      <c r="H7" s="84"/>
      <c r="I7" s="84">
        <f t="shared" si="0"/>
        <v>5354</v>
      </c>
    </row>
    <row r="8" spans="1:9" ht="24">
      <c r="A8" s="83" t="s">
        <v>173</v>
      </c>
      <c r="B8" s="84">
        <v>576</v>
      </c>
      <c r="C8" s="84"/>
      <c r="D8" s="84"/>
      <c r="E8" s="84"/>
      <c r="F8" s="84"/>
      <c r="G8" s="84"/>
      <c r="H8" s="84"/>
      <c r="I8" s="84">
        <f t="shared" si="0"/>
        <v>576</v>
      </c>
    </row>
    <row r="9" spans="1:9" ht="12">
      <c r="A9" s="83" t="s">
        <v>174</v>
      </c>
      <c r="B9" s="84">
        <v>2450</v>
      </c>
      <c r="C9" s="84"/>
      <c r="D9" s="84"/>
      <c r="E9" s="84"/>
      <c r="F9" s="84"/>
      <c r="G9" s="84"/>
      <c r="H9" s="84"/>
      <c r="I9" s="84">
        <f t="shared" si="0"/>
        <v>2450</v>
      </c>
    </row>
    <row r="10" spans="1:9" ht="12">
      <c r="A10" s="83" t="s">
        <v>253</v>
      </c>
      <c r="B10" s="84"/>
      <c r="C10" s="84"/>
      <c r="D10" s="84"/>
      <c r="E10" s="84"/>
      <c r="F10" s="84">
        <v>295</v>
      </c>
      <c r="G10" s="84"/>
      <c r="H10" s="84"/>
      <c r="I10" s="84">
        <f t="shared" si="0"/>
        <v>295</v>
      </c>
    </row>
    <row r="11" spans="1:9" ht="12">
      <c r="A11" s="83" t="s">
        <v>254</v>
      </c>
      <c r="B11" s="84"/>
      <c r="C11" s="84"/>
      <c r="D11" s="84"/>
      <c r="E11" s="84"/>
      <c r="F11" s="84">
        <v>286</v>
      </c>
      <c r="G11" s="84"/>
      <c r="H11" s="84"/>
      <c r="I11" s="84">
        <f t="shared" si="0"/>
        <v>286</v>
      </c>
    </row>
    <row r="12" spans="1:9" ht="12">
      <c r="A12" s="83" t="s">
        <v>255</v>
      </c>
      <c r="B12" s="84"/>
      <c r="C12" s="84"/>
      <c r="D12" s="84"/>
      <c r="E12" s="84"/>
      <c r="F12" s="84">
        <v>51</v>
      </c>
      <c r="G12" s="84"/>
      <c r="H12" s="84"/>
      <c r="I12" s="84">
        <f t="shared" si="0"/>
        <v>51</v>
      </c>
    </row>
    <row r="13" spans="1:9" ht="24">
      <c r="A13" s="83" t="s">
        <v>183</v>
      </c>
      <c r="B13" s="84">
        <v>1827</v>
      </c>
      <c r="C13" s="84"/>
      <c r="D13" s="84"/>
      <c r="E13" s="84"/>
      <c r="F13" s="84"/>
      <c r="G13" s="84">
        <v>24417</v>
      </c>
      <c r="H13" s="84"/>
      <c r="I13" s="84">
        <f t="shared" si="0"/>
        <v>26244</v>
      </c>
    </row>
    <row r="14" spans="1:9" ht="24">
      <c r="A14" s="83" t="s">
        <v>175</v>
      </c>
      <c r="B14" s="84"/>
      <c r="C14" s="84">
        <v>73878</v>
      </c>
      <c r="D14" s="84">
        <v>12838</v>
      </c>
      <c r="E14" s="84">
        <v>44133</v>
      </c>
      <c r="F14" s="84"/>
      <c r="G14" s="84"/>
      <c r="H14" s="84"/>
      <c r="I14" s="84">
        <f t="shared" si="0"/>
        <v>130849</v>
      </c>
    </row>
    <row r="15" spans="1:9" ht="24">
      <c r="A15" s="83" t="s">
        <v>251</v>
      </c>
      <c r="B15" s="84">
        <v>119</v>
      </c>
      <c r="C15" s="84"/>
      <c r="D15" s="84"/>
      <c r="E15" s="84"/>
      <c r="F15" s="84"/>
      <c r="G15" s="84"/>
      <c r="H15" s="84"/>
      <c r="I15" s="84">
        <f t="shared" si="0"/>
        <v>119</v>
      </c>
    </row>
    <row r="16" spans="1:9" ht="24">
      <c r="A16" s="83" t="s">
        <v>244</v>
      </c>
      <c r="B16" s="84"/>
      <c r="C16" s="84"/>
      <c r="D16" s="84"/>
      <c r="E16" s="84"/>
      <c r="F16" s="84">
        <v>28563</v>
      </c>
      <c r="G16" s="84"/>
      <c r="H16" s="84"/>
      <c r="I16" s="84">
        <f t="shared" si="0"/>
        <v>28563</v>
      </c>
    </row>
    <row r="17" spans="1:9" ht="12">
      <c r="A17" s="83" t="s">
        <v>176</v>
      </c>
      <c r="B17" s="84"/>
      <c r="C17" s="84"/>
      <c r="D17" s="84"/>
      <c r="E17" s="84"/>
      <c r="F17" s="84"/>
      <c r="G17" s="84"/>
      <c r="H17" s="84">
        <v>15000</v>
      </c>
      <c r="I17" s="84">
        <f t="shared" si="0"/>
        <v>15000</v>
      </c>
    </row>
    <row r="18" spans="1:9" ht="24">
      <c r="A18" s="83" t="s">
        <v>177</v>
      </c>
      <c r="B18" s="84"/>
      <c r="C18" s="84"/>
      <c r="D18" s="84"/>
      <c r="E18" s="84"/>
      <c r="F18" s="84">
        <v>1100</v>
      </c>
      <c r="G18" s="84"/>
      <c r="H18" s="84"/>
      <c r="I18" s="84">
        <f t="shared" si="0"/>
        <v>1100</v>
      </c>
    </row>
    <row r="19" spans="1:9" ht="24">
      <c r="A19" s="83" t="s">
        <v>178</v>
      </c>
      <c r="B19" s="84"/>
      <c r="C19" s="84"/>
      <c r="D19" s="84"/>
      <c r="E19" s="84"/>
      <c r="F19" s="84">
        <v>1100</v>
      </c>
      <c r="G19" s="84"/>
      <c r="H19" s="84"/>
      <c r="I19" s="84">
        <f t="shared" si="0"/>
        <v>1100</v>
      </c>
    </row>
    <row r="20" spans="1:9" ht="12">
      <c r="A20" s="83" t="s">
        <v>179</v>
      </c>
      <c r="B20" s="84">
        <v>18</v>
      </c>
      <c r="C20" s="84"/>
      <c r="D20" s="84"/>
      <c r="E20" s="84"/>
      <c r="F20" s="84">
        <v>39832</v>
      </c>
      <c r="G20" s="84">
        <v>10432</v>
      </c>
      <c r="H20" s="84"/>
      <c r="I20" s="84">
        <f t="shared" si="0"/>
        <v>50282</v>
      </c>
    </row>
    <row r="21" spans="1:9" ht="24">
      <c r="A21" s="83" t="s">
        <v>286</v>
      </c>
      <c r="B21" s="84"/>
      <c r="C21" s="84"/>
      <c r="D21" s="84"/>
      <c r="E21" s="84"/>
      <c r="F21" s="84">
        <v>2856</v>
      </c>
      <c r="G21" s="84"/>
      <c r="H21" s="84"/>
      <c r="I21" s="84">
        <f t="shared" si="0"/>
        <v>2856</v>
      </c>
    </row>
    <row r="22" spans="1:9" ht="24">
      <c r="A22" s="83" t="s">
        <v>180</v>
      </c>
      <c r="B22" s="84"/>
      <c r="C22" s="84"/>
      <c r="D22" s="84"/>
      <c r="E22" s="84"/>
      <c r="F22" s="84">
        <v>73</v>
      </c>
      <c r="G22" s="84"/>
      <c r="H22" s="84"/>
      <c r="I22" s="84">
        <f t="shared" si="0"/>
        <v>73</v>
      </c>
    </row>
    <row r="23" spans="1:9" ht="12">
      <c r="A23" s="83" t="s">
        <v>252</v>
      </c>
      <c r="B23" s="84">
        <v>135</v>
      </c>
      <c r="C23" s="84"/>
      <c r="D23" s="84"/>
      <c r="E23" s="84"/>
      <c r="F23" s="84"/>
      <c r="G23" s="84"/>
      <c r="H23" s="84"/>
      <c r="I23" s="84">
        <f t="shared" si="0"/>
        <v>135</v>
      </c>
    </row>
    <row r="24" spans="1:9" s="86" customFormat="1" ht="12">
      <c r="A24" s="83" t="s">
        <v>11</v>
      </c>
      <c r="B24" s="105">
        <f>SUM(B3:B23)</f>
        <v>12513</v>
      </c>
      <c r="C24" s="105">
        <f aca="true" t="shared" si="1" ref="C24:H24">SUM(C3:C23)</f>
        <v>73878</v>
      </c>
      <c r="D24" s="105">
        <f t="shared" si="1"/>
        <v>18182</v>
      </c>
      <c r="E24" s="105">
        <f t="shared" si="1"/>
        <v>44133</v>
      </c>
      <c r="F24" s="105">
        <f t="shared" si="1"/>
        <v>74156</v>
      </c>
      <c r="G24" s="105">
        <f t="shared" si="1"/>
        <v>34849</v>
      </c>
      <c r="H24" s="105">
        <f t="shared" si="1"/>
        <v>15000</v>
      </c>
      <c r="I24" s="105">
        <f>SUM(I3:I23)</f>
        <v>272711</v>
      </c>
    </row>
  </sheetData>
  <sheetProtection selectLockedCells="1" selectUnlockedCells="1"/>
  <printOptions/>
  <pageMargins left="0.22013888888888888" right="0.1597222222222222" top="1.11" bottom="0.9840277777777777" header="0.34" footer="0.5118055555555555"/>
  <pageSetup horizontalDpi="300" verticalDpi="300" orientation="landscape" paperSize="9" r:id="rId1"/>
  <headerFooter alignWithMargins="0">
    <oddHeader xml:space="preserve">&amp;C&amp;"Arial,Félkövér dőlt"&amp;16Pereszteg Község Önkormányzatának 2010. évi tervezett bevételei címenként
&amp;R
1. sz. táblázat 
adatok E Ft-ban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K38"/>
  <sheetViews>
    <sheetView tabSelected="1" view="pageLayout" workbookViewId="0" topLeftCell="A1">
      <selection activeCell="I14" sqref="I14"/>
    </sheetView>
  </sheetViews>
  <sheetFormatPr defaultColWidth="9.140625" defaultRowHeight="12.75"/>
  <sheetData>
    <row r="2" ht="12.75">
      <c r="H2" t="s">
        <v>209</v>
      </c>
    </row>
    <row r="4" ht="12.75">
      <c r="H4" t="s">
        <v>285</v>
      </c>
    </row>
    <row r="6" ht="12.75">
      <c r="A6" s="6" t="s">
        <v>167</v>
      </c>
    </row>
    <row r="8" ht="12.75">
      <c r="B8" s="6" t="s">
        <v>212</v>
      </c>
    </row>
    <row r="9" spans="3:7" ht="12.75">
      <c r="C9" t="s">
        <v>168</v>
      </c>
      <c r="G9" s="6">
        <v>2975</v>
      </c>
    </row>
    <row r="10" ht="12.75">
      <c r="G10" s="6"/>
    </row>
    <row r="11" spans="2:7" ht="12.75">
      <c r="B11" s="6" t="s">
        <v>216</v>
      </c>
      <c r="G11" s="6"/>
    </row>
    <row r="12" spans="3:7" ht="12.75">
      <c r="C12" t="s">
        <v>168</v>
      </c>
      <c r="G12" s="6">
        <v>6916</v>
      </c>
    </row>
    <row r="15" spans="2:7" ht="12.75">
      <c r="B15" s="6" t="s">
        <v>153</v>
      </c>
      <c r="G15" s="100">
        <f>SUM(G9+G12)</f>
        <v>9891</v>
      </c>
    </row>
    <row r="17" ht="12.75">
      <c r="A17" s="6" t="s">
        <v>169</v>
      </c>
    </row>
    <row r="18" ht="12.75">
      <c r="A18" s="6"/>
    </row>
    <row r="19" spans="1:2" ht="12.75">
      <c r="A19" s="6"/>
      <c r="B19" s="6" t="s">
        <v>282</v>
      </c>
    </row>
    <row r="20" spans="1:7" ht="12.75">
      <c r="A20" s="6"/>
      <c r="C20" t="s">
        <v>283</v>
      </c>
      <c r="G20" s="6">
        <v>341</v>
      </c>
    </row>
    <row r="22" spans="2:11" ht="12.75">
      <c r="B22" s="6" t="s">
        <v>279</v>
      </c>
      <c r="K22" s="99"/>
    </row>
    <row r="23" spans="3:7" ht="12.75">
      <c r="C23" t="s">
        <v>170</v>
      </c>
      <c r="G23">
        <v>400</v>
      </c>
    </row>
    <row r="24" spans="3:7" ht="12.75">
      <c r="C24" t="s">
        <v>217</v>
      </c>
      <c r="G24">
        <v>12210</v>
      </c>
    </row>
    <row r="25" spans="3:7" ht="12.75">
      <c r="C25" s="6" t="s">
        <v>153</v>
      </c>
      <c r="G25" s="6">
        <f>SUM(G23:G24)</f>
        <v>12610</v>
      </c>
    </row>
    <row r="26" spans="3:7" ht="12.75">
      <c r="C26" s="6"/>
      <c r="G26" s="6"/>
    </row>
    <row r="27" spans="2:7" ht="12.75">
      <c r="B27" s="6" t="s">
        <v>244</v>
      </c>
      <c r="C27" s="6"/>
      <c r="G27" s="6"/>
    </row>
    <row r="28" spans="3:7" ht="12.75">
      <c r="C28" s="13" t="s">
        <v>250</v>
      </c>
      <c r="G28" s="6">
        <v>33603</v>
      </c>
    </row>
    <row r="30" ht="12.75">
      <c r="B30" s="6" t="s">
        <v>218</v>
      </c>
    </row>
    <row r="31" spans="3:7" ht="12.75">
      <c r="C31" t="s">
        <v>171</v>
      </c>
      <c r="G31" s="6">
        <v>800</v>
      </c>
    </row>
    <row r="33" spans="2:7" ht="12.75">
      <c r="B33" s="6" t="s">
        <v>223</v>
      </c>
      <c r="G33" s="6"/>
    </row>
    <row r="34" spans="3:7" ht="12.75">
      <c r="C34" t="s">
        <v>219</v>
      </c>
      <c r="G34" s="6">
        <v>700</v>
      </c>
    </row>
    <row r="35" ht="12.75">
      <c r="G35" s="6"/>
    </row>
    <row r="36" ht="12.75">
      <c r="G36" s="6"/>
    </row>
    <row r="38" spans="2:7" s="6" customFormat="1" ht="12.75">
      <c r="B38" s="6" t="s">
        <v>153</v>
      </c>
      <c r="G38" s="6">
        <f>SUM(G25+G31+G34+G28+G20)</f>
        <v>48054</v>
      </c>
    </row>
  </sheetData>
  <sheetProtection selectLockedCells="1" selectUnlockedCells="1"/>
  <printOptions/>
  <pageMargins left="0.5229166666666667" right="0.23055555555555557" top="0.6701388888888888" bottom="0.30833333333333335" header="0.18611111111111112" footer="0.5118055555555555"/>
  <pageSetup horizontalDpi="300" verticalDpi="300" orientation="portrait" paperSize="9" r:id="rId1"/>
  <headerFooter alignWithMargins="0">
    <oddHeader>&amp;C&amp;"Arial,Félkövér dőlt"&amp;14Felhalmozási kiadások feladatonként 2010.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51"/>
  <sheetViews>
    <sheetView view="pageLayout" workbookViewId="0" topLeftCell="A1">
      <selection activeCell="A32" sqref="A32:B32"/>
    </sheetView>
  </sheetViews>
  <sheetFormatPr defaultColWidth="9.00390625" defaultRowHeight="12.75"/>
  <cols>
    <col min="1" max="1" width="64.57421875" style="7" bestFit="1" customWidth="1"/>
    <col min="2" max="2" width="9.140625" style="7" customWidth="1"/>
    <col min="3" max="16384" width="9.00390625" style="7" customWidth="1"/>
  </cols>
  <sheetData>
    <row r="1" spans="1:2" ht="12.75">
      <c r="A1" s="7" t="s">
        <v>258</v>
      </c>
      <c r="B1" s="106">
        <v>18</v>
      </c>
    </row>
    <row r="2" spans="1:2" ht="12.75">
      <c r="A2" s="7" t="s">
        <v>259</v>
      </c>
      <c r="B2" s="106">
        <v>135</v>
      </c>
    </row>
    <row r="3" spans="1:2" ht="12.75">
      <c r="A3" s="7" t="s">
        <v>260</v>
      </c>
      <c r="B3" s="106">
        <v>119</v>
      </c>
    </row>
    <row r="4" spans="1:2" ht="12.75">
      <c r="A4" s="7" t="s">
        <v>12</v>
      </c>
      <c r="B4" s="106">
        <v>3026</v>
      </c>
    </row>
    <row r="5" spans="1:2" ht="12.75">
      <c r="A5" s="7" t="s">
        <v>13</v>
      </c>
      <c r="B5" s="106">
        <v>2949</v>
      </c>
    </row>
    <row r="6" spans="1:2" ht="12.75">
      <c r="A6" s="7" t="s">
        <v>14</v>
      </c>
      <c r="B6" s="106">
        <v>3814</v>
      </c>
    </row>
    <row r="7" spans="1:2" ht="12.75">
      <c r="A7" s="7" t="s">
        <v>15</v>
      </c>
      <c r="B7" s="106">
        <v>625</v>
      </c>
    </row>
    <row r="8" spans="1:2" ht="12.75">
      <c r="A8" s="7" t="s">
        <v>16</v>
      </c>
      <c r="B8" s="106">
        <v>1530</v>
      </c>
    </row>
    <row r="9" spans="1:2" ht="12.75">
      <c r="A9" s="7" t="s">
        <v>257</v>
      </c>
      <c r="B9" s="106">
        <v>297</v>
      </c>
    </row>
    <row r="10" spans="1:2" s="96" customFormat="1" ht="12.75">
      <c r="A10" s="96" t="s">
        <v>1</v>
      </c>
      <c r="B10" s="107">
        <f>SUM(B1:B9)</f>
        <v>12513</v>
      </c>
    </row>
    <row r="11" ht="12.75">
      <c r="B11" s="106"/>
    </row>
    <row r="12" spans="1:2" s="8" customFormat="1" ht="12.75">
      <c r="A12" s="8" t="s">
        <v>17</v>
      </c>
      <c r="B12" s="108">
        <v>26525</v>
      </c>
    </row>
    <row r="13" ht="12.75">
      <c r="B13" s="106"/>
    </row>
    <row r="14" spans="1:2" ht="12.75">
      <c r="A14" s="7" t="s">
        <v>18</v>
      </c>
      <c r="B14" s="106">
        <v>13452</v>
      </c>
    </row>
    <row r="15" spans="1:2" ht="12.75">
      <c r="A15" s="7" t="s">
        <v>19</v>
      </c>
      <c r="B15" s="106">
        <v>10546</v>
      </c>
    </row>
    <row r="16" spans="1:2" ht="12.75">
      <c r="A16" s="7" t="s">
        <v>20</v>
      </c>
      <c r="B16" s="106">
        <v>22907</v>
      </c>
    </row>
    <row r="17" spans="1:2" s="8" customFormat="1" ht="12.75">
      <c r="A17" s="8" t="s">
        <v>21</v>
      </c>
      <c r="B17" s="108">
        <f>SUM(B14:B16)</f>
        <v>46905</v>
      </c>
    </row>
    <row r="18" s="8" customFormat="1" ht="12.75">
      <c r="B18" s="108"/>
    </row>
    <row r="19" spans="1:2" s="8" customFormat="1" ht="12.75">
      <c r="A19" s="8" t="s">
        <v>22</v>
      </c>
      <c r="B19" s="108">
        <v>300</v>
      </c>
    </row>
    <row r="20" spans="1:2" s="6" customFormat="1" ht="12.75">
      <c r="A20" s="6" t="s">
        <v>261</v>
      </c>
      <c r="B20" s="100">
        <v>148</v>
      </c>
    </row>
    <row r="21" spans="1:2" s="96" customFormat="1" ht="12.75">
      <c r="A21" s="96" t="s">
        <v>264</v>
      </c>
      <c r="B21" s="107">
        <f>B12+B17+B19+B20</f>
        <v>73878</v>
      </c>
    </row>
    <row r="22" spans="1:2" s="8" customFormat="1" ht="12.75">
      <c r="A22" s="7"/>
      <c r="B22" s="106"/>
    </row>
    <row r="23" spans="1:2" ht="12.75">
      <c r="A23" s="7" t="s">
        <v>23</v>
      </c>
      <c r="B23" s="106">
        <v>4729</v>
      </c>
    </row>
    <row r="24" spans="1:2" ht="12.75">
      <c r="A24" s="7" t="s">
        <v>24</v>
      </c>
      <c r="B24" s="106">
        <v>12305</v>
      </c>
    </row>
    <row r="25" spans="1:2" s="13" customFormat="1" ht="12.75">
      <c r="A25" s="7" t="s">
        <v>265</v>
      </c>
      <c r="B25" s="106">
        <v>615</v>
      </c>
    </row>
    <row r="26" spans="1:2" s="13" customFormat="1" ht="12.75">
      <c r="A26" s="7" t="s">
        <v>266</v>
      </c>
      <c r="B26" s="106">
        <v>533</v>
      </c>
    </row>
    <row r="27" spans="1:2" s="96" customFormat="1" ht="12.75">
      <c r="A27" s="96" t="s">
        <v>25</v>
      </c>
      <c r="B27" s="107">
        <f>SUM(B23:B26)</f>
        <v>18182</v>
      </c>
    </row>
    <row r="28" spans="1:2" s="8" customFormat="1" ht="12.75">
      <c r="A28"/>
      <c r="B28" s="108"/>
    </row>
    <row r="29" spans="1:3" ht="12.75">
      <c r="A29" s="9" t="s">
        <v>26</v>
      </c>
      <c r="B29" s="9"/>
      <c r="C29" s="9"/>
    </row>
    <row r="30" spans="1:2" ht="12.75">
      <c r="A30" s="9" t="s">
        <v>27</v>
      </c>
      <c r="B30" s="9">
        <v>2713</v>
      </c>
    </row>
    <row r="31" spans="1:2" ht="12.75">
      <c r="A31" s="9" t="s">
        <v>28</v>
      </c>
      <c r="B31" s="9">
        <v>37160</v>
      </c>
    </row>
    <row r="32" spans="1:3" s="8" customFormat="1" ht="12.75">
      <c r="A32" s="8" t="s">
        <v>26</v>
      </c>
      <c r="B32" s="10">
        <f>B30+B31</f>
        <v>39873</v>
      </c>
      <c r="C32" s="9"/>
    </row>
    <row r="33" spans="1:3" ht="12.75">
      <c r="A33" s="9" t="s">
        <v>29</v>
      </c>
      <c r="B33" s="9">
        <v>0</v>
      </c>
      <c r="C33" s="9"/>
    </row>
    <row r="34" spans="1:2" ht="12.75">
      <c r="A34" s="9" t="s">
        <v>30</v>
      </c>
      <c r="B34" s="9">
        <v>826</v>
      </c>
    </row>
    <row r="35" spans="1:3" s="8" customFormat="1" ht="12.75">
      <c r="A35" s="8" t="s">
        <v>31</v>
      </c>
      <c r="B35" s="108">
        <f>B33+B34</f>
        <v>826</v>
      </c>
      <c r="C35" s="7"/>
    </row>
    <row r="36" spans="1:3" s="8" customFormat="1" ht="12.75">
      <c r="A36" s="13" t="s">
        <v>262</v>
      </c>
      <c r="B36" s="12">
        <v>3434</v>
      </c>
      <c r="C36" s="7"/>
    </row>
    <row r="37" spans="1:3" s="96" customFormat="1" ht="12.75">
      <c r="A37" s="96" t="s">
        <v>32</v>
      </c>
      <c r="B37" s="107">
        <f>B32+B35+B36</f>
        <v>44133</v>
      </c>
      <c r="C37" s="97"/>
    </row>
    <row r="38" spans="2:3" s="8" customFormat="1" ht="12.75">
      <c r="B38" s="108"/>
      <c r="C38" s="7"/>
    </row>
    <row r="39" spans="1:2" s="13" customFormat="1" ht="12.75">
      <c r="A39" s="13" t="s">
        <v>263</v>
      </c>
      <c r="B39" s="109">
        <v>632</v>
      </c>
    </row>
    <row r="40" spans="1:3" ht="12.75">
      <c r="A40" s="7" t="s">
        <v>33</v>
      </c>
      <c r="B40" s="106">
        <v>33972</v>
      </c>
      <c r="C40" s="8"/>
    </row>
    <row r="41" spans="1:2" ht="12.75">
      <c r="A41" s="7" t="s">
        <v>34</v>
      </c>
      <c r="B41" s="106">
        <v>10989</v>
      </c>
    </row>
    <row r="42" spans="1:2" ht="12.75">
      <c r="A42" s="7" t="s">
        <v>245</v>
      </c>
      <c r="B42" s="106">
        <v>28563</v>
      </c>
    </row>
    <row r="43" spans="1:2" s="97" customFormat="1" ht="12.75">
      <c r="A43" s="96" t="s">
        <v>35</v>
      </c>
      <c r="B43" s="107">
        <f>SUM(B39:B42)</f>
        <v>74156</v>
      </c>
    </row>
    <row r="44" spans="1:2" ht="12.75">
      <c r="A44" s="8"/>
      <c r="B44" s="108"/>
    </row>
    <row r="45" spans="1:2" s="97" customFormat="1" ht="12.75">
      <c r="A45" s="96" t="s">
        <v>36</v>
      </c>
      <c r="B45" s="107">
        <v>15000</v>
      </c>
    </row>
    <row r="46" spans="1:2" ht="12.75">
      <c r="A46" s="8"/>
      <c r="B46" s="108"/>
    </row>
    <row r="47" spans="1:2" ht="12.75">
      <c r="A47" s="13" t="s">
        <v>236</v>
      </c>
      <c r="B47" s="108">
        <v>27013</v>
      </c>
    </row>
    <row r="48" spans="1:2" ht="12.75">
      <c r="A48" s="92" t="s">
        <v>229</v>
      </c>
      <c r="B48" s="108">
        <v>7836</v>
      </c>
    </row>
    <row r="49" spans="1:2" s="97" customFormat="1" ht="13.5" thickBot="1">
      <c r="A49" s="98" t="s">
        <v>237</v>
      </c>
      <c r="B49" s="110">
        <f>SUM(B47:B48)</f>
        <v>34849</v>
      </c>
    </row>
    <row r="50" ht="12.75">
      <c r="B50" s="106"/>
    </row>
    <row r="51" spans="1:2" ht="12.75">
      <c r="A51" s="8" t="s">
        <v>37</v>
      </c>
      <c r="B51" s="108">
        <f>B10+B21+B27+B37+B43+B45+B49</f>
        <v>272711</v>
      </c>
    </row>
  </sheetData>
  <sheetProtection selectLockedCells="1" selectUnlockedCells="1"/>
  <printOptions/>
  <pageMargins left="0.5229166666666667" right="0.23055555555555557" top="1.5833333333333333" bottom="0.19305555555555556" header="0.2361111111111111" footer="0.5118055555555555"/>
  <pageSetup horizontalDpi="300" verticalDpi="300" orientation="portrait" paperSize="9" r:id="rId1"/>
  <headerFooter alignWithMargins="0">
    <oddHeader>&amp;C&amp;"Arial,Félkövér dőlt"&amp;14Pereszteg Község Önkormányzatának 2010. évi költségvetési bevétel tervezete&amp;R
2. sz. táblázat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B49"/>
  <sheetViews>
    <sheetView view="pageLayout" workbookViewId="0" topLeftCell="A1">
      <selection activeCell="D3" sqref="D3"/>
    </sheetView>
  </sheetViews>
  <sheetFormatPr defaultColWidth="9.140625" defaultRowHeight="12.75"/>
  <cols>
    <col min="1" max="1" width="41.7109375" style="11" customWidth="1"/>
  </cols>
  <sheetData>
    <row r="2" spans="1:2" s="13" customFormat="1" ht="12.75" customHeight="1">
      <c r="A2" s="12" t="s">
        <v>38</v>
      </c>
      <c r="B2" s="111">
        <v>59250</v>
      </c>
    </row>
    <row r="3" spans="1:2" s="13" customFormat="1" ht="12.75" customHeight="1">
      <c r="A3" s="12" t="s">
        <v>39</v>
      </c>
      <c r="B3" s="111">
        <v>18332</v>
      </c>
    </row>
    <row r="4" spans="1:2" s="13" customFormat="1" ht="12.75" customHeight="1">
      <c r="A4" s="12" t="s">
        <v>40</v>
      </c>
      <c r="B4" s="111">
        <v>1878</v>
      </c>
    </row>
    <row r="5" spans="1:2" s="13" customFormat="1" ht="12.75" customHeight="1">
      <c r="A5" s="14" t="s">
        <v>41</v>
      </c>
      <c r="B5" s="112">
        <f>SUM(B2:B4)</f>
        <v>79460</v>
      </c>
    </row>
    <row r="6" ht="12.75" customHeight="1">
      <c r="B6" s="99"/>
    </row>
    <row r="7" spans="1:2" s="6" customFormat="1" ht="12.75" customHeight="1">
      <c r="A7" s="1" t="s">
        <v>42</v>
      </c>
      <c r="B7" s="100">
        <v>20154</v>
      </c>
    </row>
    <row r="8" ht="12.75" customHeight="1">
      <c r="B8" s="99"/>
    </row>
    <row r="9" spans="1:2" ht="12.75" customHeight="1">
      <c r="A9" s="11" t="s">
        <v>267</v>
      </c>
      <c r="B9" s="99">
        <v>24</v>
      </c>
    </row>
    <row r="10" spans="1:2" ht="12.75" customHeight="1">
      <c r="A10" s="11" t="s">
        <v>43</v>
      </c>
      <c r="B10" s="15">
        <v>75</v>
      </c>
    </row>
    <row r="11" spans="1:2" ht="12.75" customHeight="1">
      <c r="A11" s="11" t="s">
        <v>44</v>
      </c>
      <c r="B11" s="15">
        <v>765</v>
      </c>
    </row>
    <row r="12" spans="1:2" ht="12.75" customHeight="1">
      <c r="A12" s="11" t="s">
        <v>45</v>
      </c>
      <c r="B12" s="15">
        <v>390</v>
      </c>
    </row>
    <row r="13" spans="1:2" ht="12.75" customHeight="1">
      <c r="A13" s="11" t="s">
        <v>46</v>
      </c>
      <c r="B13" s="15">
        <v>399</v>
      </c>
    </row>
    <row r="14" spans="1:2" ht="12.75">
      <c r="A14" s="11" t="s">
        <v>47</v>
      </c>
      <c r="B14" s="15">
        <v>100</v>
      </c>
    </row>
    <row r="15" spans="1:2" ht="12.75">
      <c r="A15" s="11" t="s">
        <v>48</v>
      </c>
      <c r="B15" s="15">
        <v>1010</v>
      </c>
    </row>
    <row r="16" spans="1:2" ht="12.75">
      <c r="A16" s="11" t="s">
        <v>49</v>
      </c>
      <c r="B16" s="15">
        <v>106</v>
      </c>
    </row>
    <row r="17" spans="1:2" ht="12.75">
      <c r="A17" s="11" t="s">
        <v>50</v>
      </c>
      <c r="B17" s="15">
        <v>539</v>
      </c>
    </row>
    <row r="18" spans="1:2" ht="12.75">
      <c r="A18" s="11" t="s">
        <v>51</v>
      </c>
      <c r="B18" s="15">
        <v>496</v>
      </c>
    </row>
    <row r="19" spans="1:2" ht="12.75">
      <c r="A19" s="11" t="s">
        <v>52</v>
      </c>
      <c r="B19" s="15">
        <v>1283</v>
      </c>
    </row>
    <row r="20" spans="1:2" ht="12.75">
      <c r="A20" s="11" t="s">
        <v>53</v>
      </c>
      <c r="B20" s="15">
        <v>938</v>
      </c>
    </row>
    <row r="21" spans="1:2" ht="12.75">
      <c r="A21" s="11" t="s">
        <v>54</v>
      </c>
      <c r="B21" s="15">
        <v>25891</v>
      </c>
    </row>
    <row r="22" spans="1:2" ht="12.75">
      <c r="A22" s="11" t="s">
        <v>55</v>
      </c>
      <c r="B22" s="15">
        <v>9977</v>
      </c>
    </row>
    <row r="23" spans="1:2" ht="12.75">
      <c r="A23" s="11" t="s">
        <v>56</v>
      </c>
      <c r="B23" s="15">
        <v>496</v>
      </c>
    </row>
    <row r="24" spans="1:2" ht="12.75">
      <c r="A24" s="11" t="s">
        <v>57</v>
      </c>
      <c r="B24" s="15">
        <v>611</v>
      </c>
    </row>
    <row r="25" spans="1:2" ht="12.75">
      <c r="A25" s="11" t="s">
        <v>58</v>
      </c>
      <c r="B25" s="15">
        <v>500</v>
      </c>
    </row>
    <row r="26" spans="1:2" ht="12.75">
      <c r="A26" s="11" t="s">
        <v>207</v>
      </c>
      <c r="B26" s="15">
        <v>28397</v>
      </c>
    </row>
    <row r="27" spans="1:2" ht="12.75">
      <c r="A27" s="11" t="s">
        <v>59</v>
      </c>
      <c r="B27" s="15">
        <v>3198</v>
      </c>
    </row>
    <row r="28" spans="1:2" ht="12.75">
      <c r="A28" s="11" t="s">
        <v>60</v>
      </c>
      <c r="B28" s="15">
        <v>689</v>
      </c>
    </row>
    <row r="29" spans="1:2" s="6" customFormat="1" ht="12.75">
      <c r="A29" s="1" t="s">
        <v>61</v>
      </c>
      <c r="B29" s="112">
        <f>SUM(B9:B28)</f>
        <v>75884</v>
      </c>
    </row>
    <row r="30" ht="12.75">
      <c r="B30" s="99"/>
    </row>
    <row r="31" spans="1:2" ht="12.75">
      <c r="A31" s="11" t="s">
        <v>268</v>
      </c>
      <c r="B31" s="99"/>
    </row>
    <row r="32" spans="1:2" ht="12.75">
      <c r="A32" s="11" t="s">
        <v>269</v>
      </c>
      <c r="B32" s="99">
        <v>140</v>
      </c>
    </row>
    <row r="33" spans="1:2" ht="12.75">
      <c r="A33" s="11" t="s">
        <v>270</v>
      </c>
      <c r="B33" s="99">
        <v>200</v>
      </c>
    </row>
    <row r="34" spans="1:2" ht="12.75">
      <c r="A34" s="11" t="s">
        <v>271</v>
      </c>
      <c r="B34" s="99">
        <v>26708</v>
      </c>
    </row>
    <row r="35" spans="1:2" ht="12.75">
      <c r="A35" s="11" t="s">
        <v>62</v>
      </c>
      <c r="B35" s="99">
        <v>2117</v>
      </c>
    </row>
    <row r="36" spans="1:2" ht="12.75">
      <c r="A36" s="11" t="s">
        <v>272</v>
      </c>
      <c r="B36" s="99">
        <v>216</v>
      </c>
    </row>
    <row r="37" spans="1:2" ht="25.5">
      <c r="A37" s="11" t="s">
        <v>63</v>
      </c>
      <c r="B37" s="99">
        <v>300</v>
      </c>
    </row>
    <row r="38" spans="1:2" ht="25.5">
      <c r="A38" s="11" t="s">
        <v>64</v>
      </c>
      <c r="B38" s="99">
        <v>3290</v>
      </c>
    </row>
    <row r="39" spans="1:2" s="6" customFormat="1" ht="12.75">
      <c r="A39" s="1" t="s">
        <v>65</v>
      </c>
      <c r="B39" s="100">
        <f>SUM(B32:B38)</f>
        <v>32971</v>
      </c>
    </row>
    <row r="40" ht="12.75">
      <c r="B40" s="99"/>
    </row>
    <row r="41" spans="1:2" s="6" customFormat="1" ht="12.75">
      <c r="A41" s="1" t="s">
        <v>66</v>
      </c>
      <c r="B41" s="100">
        <v>9891</v>
      </c>
    </row>
    <row r="42" spans="1:2" s="6" customFormat="1" ht="12.75">
      <c r="A42" s="1"/>
      <c r="B42" s="100"/>
    </row>
    <row r="43" spans="1:2" s="6" customFormat="1" ht="12.75">
      <c r="A43" s="1" t="s">
        <v>208</v>
      </c>
      <c r="B43" s="100">
        <v>48054</v>
      </c>
    </row>
    <row r="44" ht="12.75">
      <c r="B44" s="99"/>
    </row>
    <row r="45" spans="1:2" s="6" customFormat="1" ht="12.75">
      <c r="A45" s="1" t="s">
        <v>67</v>
      </c>
      <c r="B45" s="100">
        <v>4000</v>
      </c>
    </row>
    <row r="46" ht="12.75">
      <c r="B46" s="99"/>
    </row>
    <row r="47" spans="1:2" s="6" customFormat="1" ht="12.75">
      <c r="A47" s="16" t="s">
        <v>68</v>
      </c>
      <c r="B47" s="113">
        <v>2297</v>
      </c>
    </row>
    <row r="48" ht="12.75">
      <c r="B48" s="99"/>
    </row>
    <row r="49" spans="1:2" s="6" customFormat="1" ht="12.75">
      <c r="A49" s="1" t="s">
        <v>69</v>
      </c>
      <c r="B49" s="112">
        <f>SUM(B5,B7,B29,B39,B41,B45,B43,B47)</f>
        <v>272711</v>
      </c>
    </row>
  </sheetData>
  <sheetProtection selectLockedCells="1" selectUnlockedCells="1"/>
  <printOptions/>
  <pageMargins left="1.35" right="0.7479166666666667" top="1.46875" bottom="0.9840277777777777" header="0.11666666666666667" footer="0.5118055555555555"/>
  <pageSetup horizontalDpi="300" verticalDpi="300" orientation="portrait" paperSize="9" r:id="rId1"/>
  <headerFooter alignWithMargins="0">
    <oddHeader>&amp;C&amp;"Arial,Félkövér"&amp;12
Pereszteg Község Önkormányzatának 2010. évi költségvetési kiadás tervezete jogcímenként &amp;R
3. sz. táblázat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35"/>
  <sheetViews>
    <sheetView view="pageLayout" zoomScaleNormal="91" workbookViewId="0" topLeftCell="A13">
      <selection activeCell="B32" sqref="B32:B34"/>
    </sheetView>
  </sheetViews>
  <sheetFormatPr defaultColWidth="9.140625" defaultRowHeight="12.75"/>
  <cols>
    <col min="1" max="1" width="44.57421875" style="6" customWidth="1"/>
    <col min="3" max="3" width="14.140625" style="0" customWidth="1"/>
    <col min="5" max="5" width="13.28125" style="0" customWidth="1"/>
    <col min="7" max="9" width="11.57421875" style="0" customWidth="1"/>
    <col min="10" max="10" width="9.140625" style="6" customWidth="1"/>
  </cols>
  <sheetData>
    <row r="1" spans="1:10" s="1" customFormat="1" ht="51">
      <c r="A1" s="17" t="s">
        <v>0</v>
      </c>
      <c r="B1" s="18" t="s">
        <v>70</v>
      </c>
      <c r="C1" s="18" t="s">
        <v>42</v>
      </c>
      <c r="D1" s="18" t="s">
        <v>71</v>
      </c>
      <c r="E1" s="18" t="s">
        <v>72</v>
      </c>
      <c r="F1" s="18" t="s">
        <v>73</v>
      </c>
      <c r="G1" s="18" t="s">
        <v>213</v>
      </c>
      <c r="H1" s="18" t="s">
        <v>74</v>
      </c>
      <c r="I1" s="18" t="s">
        <v>75</v>
      </c>
      <c r="J1" s="19" t="s">
        <v>76</v>
      </c>
    </row>
    <row r="2" spans="1:10" s="1" customFormat="1" ht="12.75">
      <c r="A2" s="88" t="s">
        <v>212</v>
      </c>
      <c r="B2" s="89"/>
      <c r="C2" s="89"/>
      <c r="D2" s="89">
        <v>375</v>
      </c>
      <c r="E2" s="89"/>
      <c r="F2" s="89">
        <v>2975</v>
      </c>
      <c r="G2" s="89"/>
      <c r="H2" s="89"/>
      <c r="I2" s="89"/>
      <c r="J2" s="27">
        <f>SUM(B2:I2)</f>
        <v>3350</v>
      </c>
    </row>
    <row r="3" spans="1:10" s="1" customFormat="1" ht="12.75">
      <c r="A3" s="88" t="s">
        <v>216</v>
      </c>
      <c r="B3" s="89"/>
      <c r="C3" s="89"/>
      <c r="D3" s="89">
        <v>375</v>
      </c>
      <c r="E3" s="89">
        <v>26708</v>
      </c>
      <c r="F3" s="89">
        <v>6916</v>
      </c>
      <c r="G3" s="89"/>
      <c r="H3" s="89"/>
      <c r="I3" s="89"/>
      <c r="J3" s="27">
        <f>SUM(B3:I3)</f>
        <v>33999</v>
      </c>
    </row>
    <row r="4" spans="1:10" ht="12.75">
      <c r="A4" s="76" t="s">
        <v>172</v>
      </c>
      <c r="B4" s="20"/>
      <c r="C4" s="20"/>
      <c r="D4" s="20">
        <v>1625</v>
      </c>
      <c r="E4" s="20"/>
      <c r="F4" s="20"/>
      <c r="G4" s="20"/>
      <c r="H4" s="20"/>
      <c r="I4" s="20"/>
      <c r="J4" s="27">
        <f>SUM(B4:I4)</f>
        <v>1625</v>
      </c>
    </row>
    <row r="5" spans="1:10" ht="12.75">
      <c r="A5" s="76" t="s">
        <v>181</v>
      </c>
      <c r="B5" s="20">
        <v>2429</v>
      </c>
      <c r="C5" s="20">
        <v>592</v>
      </c>
      <c r="D5" s="20">
        <v>1168</v>
      </c>
      <c r="E5" s="20"/>
      <c r="F5" s="20"/>
      <c r="G5" s="20"/>
      <c r="H5" s="20"/>
      <c r="I5" s="20"/>
      <c r="J5" s="27">
        <f aca="true" t="shared" si="0" ref="J5:J34">SUM(B5:I5)</f>
        <v>4189</v>
      </c>
    </row>
    <row r="6" spans="1:10" ht="12.75">
      <c r="A6" s="76" t="s">
        <v>182</v>
      </c>
      <c r="B6" s="20">
        <v>9446</v>
      </c>
      <c r="C6" s="20">
        <v>2372</v>
      </c>
      <c r="D6" s="20">
        <v>1164</v>
      </c>
      <c r="E6" s="20"/>
      <c r="F6" s="20"/>
      <c r="G6" s="20"/>
      <c r="H6" s="20"/>
      <c r="I6" s="20"/>
      <c r="J6" s="27">
        <f>SUM(B6:I6)</f>
        <v>12982</v>
      </c>
    </row>
    <row r="7" spans="1:10" ht="12.75">
      <c r="A7" s="76" t="s">
        <v>273</v>
      </c>
      <c r="B7" s="20">
        <v>187</v>
      </c>
      <c r="C7" s="20">
        <v>48</v>
      </c>
      <c r="D7" s="20">
        <v>60</v>
      </c>
      <c r="E7" s="20"/>
      <c r="F7" s="20"/>
      <c r="G7" s="20"/>
      <c r="H7" s="20"/>
      <c r="I7" s="20"/>
      <c r="J7" s="27">
        <f>SUM(B7:I7)</f>
        <v>295</v>
      </c>
    </row>
    <row r="8" spans="1:10" ht="12.75">
      <c r="A8" s="76" t="s">
        <v>274</v>
      </c>
      <c r="B8" s="20">
        <v>188</v>
      </c>
      <c r="C8" s="20">
        <v>48</v>
      </c>
      <c r="D8" s="20">
        <v>50</v>
      </c>
      <c r="E8" s="20"/>
      <c r="F8" s="20"/>
      <c r="G8" s="20"/>
      <c r="H8" s="20"/>
      <c r="I8" s="20"/>
      <c r="J8" s="27">
        <f>SUM(B8:I8)</f>
        <v>286</v>
      </c>
    </row>
    <row r="9" spans="1:10" ht="12.75">
      <c r="A9" s="76" t="s">
        <v>275</v>
      </c>
      <c r="B9" s="20">
        <v>41</v>
      </c>
      <c r="C9" s="20">
        <v>10</v>
      </c>
      <c r="D9" s="20"/>
      <c r="E9" s="20"/>
      <c r="F9" s="20"/>
      <c r="G9" s="20"/>
      <c r="H9" s="20"/>
      <c r="I9" s="20"/>
      <c r="J9" s="27">
        <f>SUM(B9:I9)</f>
        <v>51</v>
      </c>
    </row>
    <row r="10" spans="1:10" ht="25.5">
      <c r="A10" s="76" t="s">
        <v>183</v>
      </c>
      <c r="B10" s="20">
        <v>12527</v>
      </c>
      <c r="C10" s="20">
        <v>3400</v>
      </c>
      <c r="D10" s="20">
        <v>5455</v>
      </c>
      <c r="E10" s="20"/>
      <c r="F10" s="20"/>
      <c r="G10" s="20">
        <v>341</v>
      </c>
      <c r="H10" s="20"/>
      <c r="I10" s="20">
        <v>500</v>
      </c>
      <c r="J10" s="27">
        <f>SUM(B10:I10)</f>
        <v>22223</v>
      </c>
    </row>
    <row r="11" spans="1:10" ht="18.75" customHeight="1">
      <c r="A11" s="76" t="s">
        <v>287</v>
      </c>
      <c r="B11" s="20">
        <v>2183</v>
      </c>
      <c r="C11" s="20">
        <v>513</v>
      </c>
      <c r="D11" s="20">
        <v>1164</v>
      </c>
      <c r="E11" s="20"/>
      <c r="F11" s="20"/>
      <c r="G11" s="20"/>
      <c r="H11" s="20"/>
      <c r="I11" s="20"/>
      <c r="J11" s="27">
        <f t="shared" si="0"/>
        <v>3860</v>
      </c>
    </row>
    <row r="12" spans="1:10" ht="12.75">
      <c r="A12" s="76" t="s">
        <v>184</v>
      </c>
      <c r="B12" s="20"/>
      <c r="C12" s="20"/>
      <c r="D12" s="20">
        <v>1608</v>
      </c>
      <c r="E12" s="20"/>
      <c r="F12" s="20"/>
      <c r="G12" s="20"/>
      <c r="H12" s="20"/>
      <c r="I12" s="20"/>
      <c r="J12" s="27">
        <f t="shared" si="0"/>
        <v>1608</v>
      </c>
    </row>
    <row r="13" spans="1:10" ht="25.5">
      <c r="A13" s="76" t="s">
        <v>185</v>
      </c>
      <c r="B13" s="20"/>
      <c r="C13" s="20"/>
      <c r="D13" s="20">
        <v>2279</v>
      </c>
      <c r="E13" s="20"/>
      <c r="F13" s="20"/>
      <c r="G13" s="20">
        <v>12610</v>
      </c>
      <c r="H13" s="20"/>
      <c r="I13" s="20"/>
      <c r="J13" s="27">
        <f t="shared" si="0"/>
        <v>14889</v>
      </c>
    </row>
    <row r="14" spans="1:10" ht="12.75">
      <c r="A14" s="76" t="s">
        <v>244</v>
      </c>
      <c r="B14" s="20"/>
      <c r="C14" s="20"/>
      <c r="D14" s="20"/>
      <c r="E14" s="20"/>
      <c r="F14" s="20"/>
      <c r="G14" s="20">
        <v>33603</v>
      </c>
      <c r="H14" s="20"/>
      <c r="I14" s="20"/>
      <c r="J14" s="27">
        <f>SUM(B14:I14)</f>
        <v>33603</v>
      </c>
    </row>
    <row r="15" spans="1:10" ht="12.75">
      <c r="A15" s="76" t="s">
        <v>186</v>
      </c>
      <c r="B15" s="20"/>
      <c r="C15" s="20"/>
      <c r="D15" s="20">
        <v>689</v>
      </c>
      <c r="E15" s="20"/>
      <c r="F15" s="20"/>
      <c r="G15" s="20"/>
      <c r="H15" s="20">
        <v>4000</v>
      </c>
      <c r="I15" s="20"/>
      <c r="J15" s="27">
        <f t="shared" si="0"/>
        <v>4689</v>
      </c>
    </row>
    <row r="16" spans="1:10" ht="12.75">
      <c r="A16" s="76" t="s">
        <v>187</v>
      </c>
      <c r="B16" s="20"/>
      <c r="C16" s="20"/>
      <c r="D16" s="20"/>
      <c r="E16" s="20">
        <v>570</v>
      </c>
      <c r="F16" s="20"/>
      <c r="G16" s="20"/>
      <c r="H16" s="20"/>
      <c r="I16" s="20"/>
      <c r="J16" s="27">
        <f>SUM(B16:I16)</f>
        <v>570</v>
      </c>
    </row>
    <row r="17" spans="1:10" ht="12.75">
      <c r="A17" s="76" t="s">
        <v>188</v>
      </c>
      <c r="B17" s="20"/>
      <c r="C17" s="20"/>
      <c r="D17" s="20">
        <v>39808</v>
      </c>
      <c r="E17" s="20"/>
      <c r="F17" s="20"/>
      <c r="G17" s="20">
        <v>800</v>
      </c>
      <c r="H17" s="20"/>
      <c r="I17" s="20">
        <v>1797</v>
      </c>
      <c r="J17" s="27">
        <f t="shared" si="0"/>
        <v>42405</v>
      </c>
    </row>
    <row r="18" spans="1:10" ht="12.75">
      <c r="A18" s="76" t="s">
        <v>288</v>
      </c>
      <c r="B18" s="20">
        <v>2290</v>
      </c>
      <c r="C18" s="20">
        <v>584</v>
      </c>
      <c r="D18" s="20">
        <v>530</v>
      </c>
      <c r="E18" s="20"/>
      <c r="F18" s="20"/>
      <c r="G18" s="20"/>
      <c r="H18" s="20"/>
      <c r="I18" s="20"/>
      <c r="J18" s="27">
        <f t="shared" si="0"/>
        <v>3404</v>
      </c>
    </row>
    <row r="19" spans="1:10" ht="12.75">
      <c r="A19" s="76" t="s">
        <v>180</v>
      </c>
      <c r="B19" s="20"/>
      <c r="C19" s="20"/>
      <c r="D19" s="20">
        <v>73</v>
      </c>
      <c r="E19" s="20"/>
      <c r="F19" s="20"/>
      <c r="G19" s="20"/>
      <c r="H19" s="20"/>
      <c r="I19" s="20"/>
      <c r="J19" s="27">
        <f t="shared" si="0"/>
        <v>73</v>
      </c>
    </row>
    <row r="20" spans="1:10" ht="12.75">
      <c r="A20" s="76" t="s">
        <v>189</v>
      </c>
      <c r="B20" s="20"/>
      <c r="C20" s="20"/>
      <c r="D20" s="20"/>
      <c r="E20" s="20">
        <v>936</v>
      </c>
      <c r="F20" s="20"/>
      <c r="G20" s="20"/>
      <c r="H20" s="20"/>
      <c r="I20" s="20"/>
      <c r="J20" s="27">
        <f t="shared" si="0"/>
        <v>936</v>
      </c>
    </row>
    <row r="21" spans="1:10" ht="12.75">
      <c r="A21" s="76" t="s">
        <v>190</v>
      </c>
      <c r="B21" s="20"/>
      <c r="C21" s="20">
        <v>246</v>
      </c>
      <c r="D21" s="20"/>
      <c r="E21" s="20">
        <v>1026</v>
      </c>
      <c r="F21" s="20"/>
      <c r="G21" s="20"/>
      <c r="H21" s="20"/>
      <c r="I21" s="20"/>
      <c r="J21" s="27">
        <f t="shared" si="0"/>
        <v>1272</v>
      </c>
    </row>
    <row r="22" spans="1:10" ht="12.75">
      <c r="A22" s="76" t="s">
        <v>191</v>
      </c>
      <c r="B22" s="20"/>
      <c r="C22" s="20"/>
      <c r="D22" s="20"/>
      <c r="E22" s="20">
        <v>174</v>
      </c>
      <c r="F22" s="20"/>
      <c r="G22" s="20"/>
      <c r="H22" s="20"/>
      <c r="I22" s="20"/>
      <c r="J22" s="27">
        <f t="shared" si="0"/>
        <v>174</v>
      </c>
    </row>
    <row r="23" spans="1:10" ht="12.75">
      <c r="A23" s="76" t="s">
        <v>192</v>
      </c>
      <c r="B23" s="20"/>
      <c r="C23" s="20"/>
      <c r="D23" s="20"/>
      <c r="E23" s="20">
        <v>80</v>
      </c>
      <c r="F23" s="20"/>
      <c r="G23" s="20"/>
      <c r="H23" s="20"/>
      <c r="I23" s="20"/>
      <c r="J23" s="27">
        <f t="shared" si="0"/>
        <v>80</v>
      </c>
    </row>
    <row r="24" spans="1:10" ht="12.75">
      <c r="A24" s="76" t="s">
        <v>193</v>
      </c>
      <c r="B24" s="20"/>
      <c r="C24" s="20"/>
      <c r="D24" s="20"/>
      <c r="E24" s="20">
        <v>300</v>
      </c>
      <c r="F24" s="20"/>
      <c r="G24" s="20"/>
      <c r="H24" s="20"/>
      <c r="I24" s="20"/>
      <c r="J24" s="27">
        <f t="shared" si="0"/>
        <v>300</v>
      </c>
    </row>
    <row r="25" spans="1:10" ht="12.75">
      <c r="A25" s="76" t="s">
        <v>194</v>
      </c>
      <c r="B25" s="20"/>
      <c r="C25" s="20"/>
      <c r="D25" s="20"/>
      <c r="E25" s="20">
        <v>774</v>
      </c>
      <c r="F25" s="20"/>
      <c r="G25" s="20"/>
      <c r="H25" s="20"/>
      <c r="I25" s="20"/>
      <c r="J25" s="27">
        <f t="shared" si="0"/>
        <v>774</v>
      </c>
    </row>
    <row r="26" spans="1:10" ht="12.75">
      <c r="A26" s="76" t="s">
        <v>276</v>
      </c>
      <c r="B26" s="20"/>
      <c r="C26" s="20"/>
      <c r="D26" s="20"/>
      <c r="E26" s="20">
        <v>50</v>
      </c>
      <c r="F26" s="20"/>
      <c r="G26" s="20"/>
      <c r="H26" s="20"/>
      <c r="I26" s="20"/>
      <c r="J26" s="27">
        <f t="shared" si="0"/>
        <v>50</v>
      </c>
    </row>
    <row r="27" spans="1:10" ht="12.75">
      <c r="A27" s="76" t="s">
        <v>277</v>
      </c>
      <c r="B27" s="20"/>
      <c r="C27" s="20"/>
      <c r="D27" s="20"/>
      <c r="E27" s="20">
        <v>50</v>
      </c>
      <c r="F27" s="20"/>
      <c r="G27" s="20"/>
      <c r="H27" s="20"/>
      <c r="I27" s="20"/>
      <c r="J27" s="27">
        <f t="shared" si="0"/>
        <v>50</v>
      </c>
    </row>
    <row r="28" spans="1:10" ht="12.75">
      <c r="A28" s="76" t="s">
        <v>195</v>
      </c>
      <c r="B28" s="20"/>
      <c r="C28" s="20"/>
      <c r="D28" s="20"/>
      <c r="E28" s="20">
        <v>50</v>
      </c>
      <c r="F28" s="20"/>
      <c r="G28" s="20"/>
      <c r="H28" s="20"/>
      <c r="I28" s="20"/>
      <c r="J28" s="27">
        <f t="shared" si="0"/>
        <v>50</v>
      </c>
    </row>
    <row r="29" spans="1:10" ht="25.5">
      <c r="A29" s="76" t="s">
        <v>196</v>
      </c>
      <c r="B29" s="20"/>
      <c r="C29" s="20"/>
      <c r="D29" s="20"/>
      <c r="E29" s="20">
        <v>1253</v>
      </c>
      <c r="F29" s="20"/>
      <c r="G29" s="20"/>
      <c r="H29" s="20"/>
      <c r="I29" s="20"/>
      <c r="J29" s="27">
        <f t="shared" si="0"/>
        <v>1253</v>
      </c>
    </row>
    <row r="30" spans="1:10" ht="25.5">
      <c r="A30" s="76" t="s">
        <v>197</v>
      </c>
      <c r="B30" s="20"/>
      <c r="C30" s="20"/>
      <c r="D30" s="20">
        <v>231</v>
      </c>
      <c r="E30" s="20"/>
      <c r="F30" s="20"/>
      <c r="G30" s="20"/>
      <c r="H30" s="20"/>
      <c r="I30" s="20"/>
      <c r="J30" s="27">
        <f t="shared" si="0"/>
        <v>231</v>
      </c>
    </row>
    <row r="31" spans="1:10" ht="12.75">
      <c r="A31" s="76" t="s">
        <v>198</v>
      </c>
      <c r="B31" s="20"/>
      <c r="C31" s="20"/>
      <c r="D31" s="20">
        <v>828</v>
      </c>
      <c r="E31" s="20"/>
      <c r="F31" s="20"/>
      <c r="G31" s="20"/>
      <c r="H31" s="20"/>
      <c r="I31" s="20"/>
      <c r="J31" s="27">
        <f t="shared" si="0"/>
        <v>828</v>
      </c>
    </row>
    <row r="32" spans="1:10" ht="25.5">
      <c r="A32" s="76" t="s">
        <v>289</v>
      </c>
      <c r="B32" s="20"/>
      <c r="C32" s="20"/>
      <c r="D32" s="20"/>
      <c r="E32" s="20">
        <v>700</v>
      </c>
      <c r="F32" s="20"/>
      <c r="G32" s="20"/>
      <c r="H32" s="20"/>
      <c r="I32" s="20"/>
      <c r="J32" s="27">
        <f t="shared" si="0"/>
        <v>700</v>
      </c>
    </row>
    <row r="33" spans="1:10" ht="12.75">
      <c r="A33" s="76" t="s">
        <v>199</v>
      </c>
      <c r="B33" s="20"/>
      <c r="C33" s="20"/>
      <c r="D33" s="20">
        <v>312</v>
      </c>
      <c r="E33" s="20"/>
      <c r="F33" s="20"/>
      <c r="G33" s="20"/>
      <c r="H33" s="20"/>
      <c r="I33" s="20"/>
      <c r="J33" s="27">
        <f t="shared" si="0"/>
        <v>312</v>
      </c>
    </row>
    <row r="34" spans="1:10" ht="12.75">
      <c r="A34" s="76" t="s">
        <v>200</v>
      </c>
      <c r="B34" s="20"/>
      <c r="C34" s="20"/>
      <c r="D34" s="20"/>
      <c r="E34" s="20">
        <v>300</v>
      </c>
      <c r="F34" s="20"/>
      <c r="G34" s="20"/>
      <c r="H34" s="20"/>
      <c r="I34" s="20"/>
      <c r="J34" s="27">
        <f t="shared" si="0"/>
        <v>300</v>
      </c>
    </row>
    <row r="35" spans="1:10" s="6" customFormat="1" ht="12.75">
      <c r="A35" s="21" t="s">
        <v>77</v>
      </c>
      <c r="B35" s="22">
        <f>SUM(B2:B34)</f>
        <v>29291</v>
      </c>
      <c r="C35" s="22">
        <f aca="true" t="shared" si="1" ref="C35:I35">SUM(C2:C34)</f>
        <v>7813</v>
      </c>
      <c r="D35" s="22">
        <f t="shared" si="1"/>
        <v>57794</v>
      </c>
      <c r="E35" s="22">
        <f t="shared" si="1"/>
        <v>32971</v>
      </c>
      <c r="F35" s="22">
        <f t="shared" si="1"/>
        <v>9891</v>
      </c>
      <c r="G35" s="22">
        <f>SUM(G2:G34)</f>
        <v>47354</v>
      </c>
      <c r="H35" s="22">
        <f t="shared" si="1"/>
        <v>4000</v>
      </c>
      <c r="I35" s="22">
        <f t="shared" si="1"/>
        <v>2297</v>
      </c>
      <c r="J35" s="23">
        <f>SUM(B35:I35)</f>
        <v>191411</v>
      </c>
    </row>
  </sheetData>
  <sheetProtection selectLockedCells="1" selectUnlockedCells="1"/>
  <printOptions/>
  <pageMargins left="0.1701388888888889" right="0.1701388888888889" top="0.62" bottom="0.16" header="0.18611111111111112" footer="0.27"/>
  <pageSetup horizontalDpi="300" verticalDpi="300" orientation="landscape" paperSize="9" r:id="rId1"/>
  <headerFooter alignWithMargins="0">
    <oddHeader>&amp;C&amp;"Arial,Félkövér dőlt"&amp;16Pereszteg Község Önkormányzatának 2010. évi tervezett kiadásai címenként &amp;R4. sz. táblázat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J15"/>
  <sheetViews>
    <sheetView view="pageLayout" workbookViewId="0" topLeftCell="A1">
      <selection activeCell="J4" sqref="J4"/>
    </sheetView>
  </sheetViews>
  <sheetFormatPr defaultColWidth="9.140625" defaultRowHeight="12.75"/>
  <cols>
    <col min="1" max="1" width="31.8515625" style="6" customWidth="1"/>
    <col min="2" max="2" width="11.57421875" style="0" customWidth="1"/>
    <col min="3" max="3" width="11.8515625" style="0" customWidth="1"/>
    <col min="5" max="5" width="17.140625" style="0" customWidth="1"/>
    <col min="7" max="7" width="11.28125" style="0" customWidth="1"/>
    <col min="8" max="8" width="8.421875" style="0" customWidth="1"/>
    <col min="9" max="9" width="8.00390625" style="0" customWidth="1"/>
    <col min="10" max="10" width="12.421875" style="0" customWidth="1"/>
  </cols>
  <sheetData>
    <row r="2" spans="1:10" s="24" customFormat="1" ht="51">
      <c r="A2" s="17" t="s">
        <v>78</v>
      </c>
      <c r="B2" s="18" t="s">
        <v>79</v>
      </c>
      <c r="C2" s="18" t="s">
        <v>42</v>
      </c>
      <c r="D2" s="18" t="s">
        <v>61</v>
      </c>
      <c r="E2" s="18" t="s">
        <v>72</v>
      </c>
      <c r="F2" s="18" t="s">
        <v>80</v>
      </c>
      <c r="G2" s="18" t="s">
        <v>214</v>
      </c>
      <c r="H2" s="18" t="s">
        <v>74</v>
      </c>
      <c r="I2" s="18" t="s">
        <v>82</v>
      </c>
      <c r="J2" s="19" t="s">
        <v>69</v>
      </c>
    </row>
    <row r="3" spans="1:10" ht="12.75">
      <c r="A3" s="76" t="s">
        <v>8</v>
      </c>
      <c r="B3" s="25"/>
      <c r="C3" s="25"/>
      <c r="D3" s="25">
        <v>5800</v>
      </c>
      <c r="E3" s="25"/>
      <c r="F3" s="25"/>
      <c r="G3" s="25"/>
      <c r="H3" s="25"/>
      <c r="I3" s="25"/>
      <c r="J3" s="114">
        <f aca="true" t="shared" si="0" ref="J3:J15">SUM(B3:I3)</f>
        <v>5800</v>
      </c>
    </row>
    <row r="4" spans="1:10" ht="12.75">
      <c r="A4" s="76" t="s">
        <v>201</v>
      </c>
      <c r="B4" s="25">
        <v>13115</v>
      </c>
      <c r="C4" s="25">
        <v>3214</v>
      </c>
      <c r="D4" s="25">
        <v>3210</v>
      </c>
      <c r="E4" s="25"/>
      <c r="F4" s="25"/>
      <c r="G4" s="25"/>
      <c r="H4" s="25"/>
      <c r="I4" s="25"/>
      <c r="J4" s="114">
        <f t="shared" si="0"/>
        <v>19539</v>
      </c>
    </row>
    <row r="5" spans="1:10" s="13" customFormat="1" ht="25.5">
      <c r="A5" s="76" t="s">
        <v>278</v>
      </c>
      <c r="B5" s="25">
        <v>14</v>
      </c>
      <c r="C5" s="25"/>
      <c r="D5" s="25"/>
      <c r="E5" s="25"/>
      <c r="F5" s="25"/>
      <c r="G5" s="25"/>
      <c r="H5" s="25"/>
      <c r="I5" s="25"/>
      <c r="J5" s="114">
        <f t="shared" si="0"/>
        <v>14</v>
      </c>
    </row>
    <row r="6" spans="1:10" s="6" customFormat="1" ht="12.75">
      <c r="A6" s="76" t="s">
        <v>83</v>
      </c>
      <c r="B6" s="26">
        <f>SUM(B3:B5)</f>
        <v>13129</v>
      </c>
      <c r="C6" s="26">
        <f>SUM(C3:C4)</f>
        <v>3214</v>
      </c>
      <c r="D6" s="26">
        <f>SUM(D3:D4)</f>
        <v>9010</v>
      </c>
      <c r="E6" s="26">
        <f>SUM(E3:E4)</f>
        <v>0</v>
      </c>
      <c r="F6" s="26">
        <f>SUM(F3:F4)</f>
        <v>0</v>
      </c>
      <c r="G6" s="26">
        <f>SUM(G3:G4)</f>
        <v>0</v>
      </c>
      <c r="H6" s="26"/>
      <c r="I6" s="26">
        <f>SUM(I3:I4)</f>
        <v>0</v>
      </c>
      <c r="J6" s="27">
        <f t="shared" si="0"/>
        <v>25353</v>
      </c>
    </row>
    <row r="7" spans="1:10" ht="12.75">
      <c r="A7" s="76" t="s">
        <v>202</v>
      </c>
      <c r="B7" s="25"/>
      <c r="C7" s="25"/>
      <c r="D7" s="25">
        <v>1935</v>
      </c>
      <c r="E7" s="25"/>
      <c r="F7" s="25"/>
      <c r="G7" s="25"/>
      <c r="H7" s="25"/>
      <c r="I7" s="25"/>
      <c r="J7" s="114">
        <f t="shared" si="0"/>
        <v>1935</v>
      </c>
    </row>
    <row r="8" spans="1:10" ht="25.5">
      <c r="A8" s="76" t="s">
        <v>280</v>
      </c>
      <c r="B8" s="25">
        <v>14361</v>
      </c>
      <c r="C8" s="25">
        <v>3624</v>
      </c>
      <c r="D8" s="25">
        <v>2757</v>
      </c>
      <c r="E8" s="25"/>
      <c r="F8" s="25"/>
      <c r="G8" s="25"/>
      <c r="H8" s="25"/>
      <c r="I8" s="25"/>
      <c r="J8" s="114">
        <f>SUM(B8:I8)</f>
        <v>20742</v>
      </c>
    </row>
    <row r="9" spans="1:10" ht="25.5">
      <c r="A9" s="76" t="s">
        <v>281</v>
      </c>
      <c r="B9" s="25">
        <v>21054</v>
      </c>
      <c r="C9" s="25">
        <v>5133</v>
      </c>
      <c r="D9" s="25">
        <v>3795</v>
      </c>
      <c r="E9" s="25"/>
      <c r="F9" s="25"/>
      <c r="G9" s="25">
        <v>700</v>
      </c>
      <c r="H9" s="25"/>
      <c r="I9" s="25"/>
      <c r="J9" s="114">
        <f t="shared" si="0"/>
        <v>30682</v>
      </c>
    </row>
    <row r="10" spans="1:10" ht="25.5">
      <c r="A10" s="76" t="s">
        <v>203</v>
      </c>
      <c r="B10" s="25">
        <v>96</v>
      </c>
      <c r="C10" s="25"/>
      <c r="D10" s="25">
        <v>500</v>
      </c>
      <c r="E10" s="25"/>
      <c r="F10" s="25"/>
      <c r="G10" s="25"/>
      <c r="H10" s="25"/>
      <c r="I10" s="25"/>
      <c r="J10" s="114">
        <f t="shared" si="0"/>
        <v>596</v>
      </c>
    </row>
    <row r="11" spans="1:10" ht="19.5" customHeight="1">
      <c r="A11" s="76" t="s">
        <v>204</v>
      </c>
      <c r="B11" s="25">
        <v>1529</v>
      </c>
      <c r="C11" s="25">
        <v>370</v>
      </c>
      <c r="D11" s="25">
        <v>93</v>
      </c>
      <c r="E11" s="25"/>
      <c r="F11" s="25"/>
      <c r="G11" s="25"/>
      <c r="H11" s="25"/>
      <c r="I11" s="25"/>
      <c r="J11" s="114">
        <f t="shared" si="0"/>
        <v>1992</v>
      </c>
    </row>
    <row r="12" spans="1:10" s="6" customFormat="1" ht="12.75">
      <c r="A12" s="76" t="s">
        <v>84</v>
      </c>
      <c r="B12" s="26">
        <f aca="true" t="shared" si="1" ref="B12:G12">SUM(B7:B11)</f>
        <v>37040</v>
      </c>
      <c r="C12" s="26">
        <f t="shared" si="1"/>
        <v>9127</v>
      </c>
      <c r="D12" s="26">
        <f t="shared" si="1"/>
        <v>9080</v>
      </c>
      <c r="E12" s="26">
        <f t="shared" si="1"/>
        <v>0</v>
      </c>
      <c r="F12" s="26">
        <f t="shared" si="1"/>
        <v>0</v>
      </c>
      <c r="G12" s="26">
        <f t="shared" si="1"/>
        <v>700</v>
      </c>
      <c r="H12" s="26"/>
      <c r="I12" s="26">
        <f>SUM(I7:I11)</f>
        <v>0</v>
      </c>
      <c r="J12" s="27">
        <f t="shared" si="0"/>
        <v>55947</v>
      </c>
    </row>
    <row r="13" spans="1:10" s="6" customFormat="1" ht="12.75">
      <c r="A13" s="76" t="s">
        <v>85</v>
      </c>
      <c r="B13" s="26">
        <f aca="true" t="shared" si="2" ref="B13:G13">SUM(B6,B12)</f>
        <v>50169</v>
      </c>
      <c r="C13" s="26">
        <f t="shared" si="2"/>
        <v>12341</v>
      </c>
      <c r="D13" s="26">
        <f t="shared" si="2"/>
        <v>18090</v>
      </c>
      <c r="E13" s="26">
        <f t="shared" si="2"/>
        <v>0</v>
      </c>
      <c r="F13" s="26">
        <f t="shared" si="2"/>
        <v>0</v>
      </c>
      <c r="G13" s="26">
        <f t="shared" si="2"/>
        <v>700</v>
      </c>
      <c r="H13" s="26"/>
      <c r="I13" s="26">
        <f>SUM(I6,I12)</f>
        <v>0</v>
      </c>
      <c r="J13" s="27">
        <f t="shared" si="0"/>
        <v>81300</v>
      </c>
    </row>
    <row r="14" spans="1:10" s="13" customFormat="1" ht="12.75">
      <c r="A14" s="76" t="s">
        <v>86</v>
      </c>
      <c r="B14" s="25">
        <f>'4.sz.tábla'!B35</f>
        <v>29291</v>
      </c>
      <c r="C14" s="25">
        <f>'4.sz.tábla'!C35</f>
        <v>7813</v>
      </c>
      <c r="D14" s="25">
        <f>'4.sz.tábla'!D35</f>
        <v>57794</v>
      </c>
      <c r="E14" s="25">
        <f>'4.sz.tábla'!E35</f>
        <v>32971</v>
      </c>
      <c r="F14" s="25">
        <f>'4.sz.tábla'!F35</f>
        <v>9891</v>
      </c>
      <c r="G14" s="25">
        <f>'4.sz.tábla'!G35</f>
        <v>47354</v>
      </c>
      <c r="H14" s="25">
        <f>'4.sz.tábla'!H35</f>
        <v>4000</v>
      </c>
      <c r="I14" s="25">
        <f>'4.sz.tábla'!I35</f>
        <v>2297</v>
      </c>
      <c r="J14" s="28">
        <f t="shared" si="0"/>
        <v>191411</v>
      </c>
    </row>
    <row r="15" spans="1:10" s="6" customFormat="1" ht="12.75">
      <c r="A15" s="21" t="s">
        <v>87</v>
      </c>
      <c r="B15" s="115">
        <f aca="true" t="shared" si="3" ref="B15:G15">SUM(B13:B14)</f>
        <v>79460</v>
      </c>
      <c r="C15" s="115">
        <f t="shared" si="3"/>
        <v>20154</v>
      </c>
      <c r="D15" s="115">
        <f t="shared" si="3"/>
        <v>75884</v>
      </c>
      <c r="E15" s="115">
        <f t="shared" si="3"/>
        <v>32971</v>
      </c>
      <c r="F15" s="115">
        <f t="shared" si="3"/>
        <v>9891</v>
      </c>
      <c r="G15" s="115">
        <f t="shared" si="3"/>
        <v>48054</v>
      </c>
      <c r="H15" s="115">
        <f>SUM(H3:H14)</f>
        <v>4000</v>
      </c>
      <c r="I15" s="115">
        <f>SUM(I13:I14)</f>
        <v>2297</v>
      </c>
      <c r="J15" s="29">
        <f t="shared" si="0"/>
        <v>272711</v>
      </c>
    </row>
  </sheetData>
  <sheetProtection selectLockedCells="1" selectUnlockedCells="1"/>
  <printOptions/>
  <pageMargins left="0.7479166666666667" right="0.75" top="1.9840277777777777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dőlt"&amp;16Részben önálló intézmények kiadásai Önkormányzat összesen
2010. év&amp;R5. sz. táblázat
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I4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.57421875" style="0" customWidth="1"/>
    <col min="3" max="3" width="33.00390625" style="0" customWidth="1"/>
    <col min="5" max="5" width="3.57421875" style="0" customWidth="1"/>
    <col min="6" max="6" width="3.28125" style="0" customWidth="1"/>
    <col min="9" max="9" width="11.57421875" style="0" customWidth="1"/>
  </cols>
  <sheetData>
    <row r="1" spans="1:9" ht="12.75">
      <c r="A1" s="30"/>
      <c r="B1" s="30"/>
      <c r="C1" s="30"/>
      <c r="D1" s="30"/>
      <c r="E1" s="31"/>
      <c r="F1" s="32"/>
      <c r="G1" s="33"/>
      <c r="H1" s="33"/>
      <c r="I1" s="33" t="s">
        <v>210</v>
      </c>
    </row>
    <row r="2" spans="1:9" ht="12.75">
      <c r="A2" s="30"/>
      <c r="B2" s="30"/>
      <c r="C2" s="30"/>
      <c r="D2" s="30"/>
      <c r="E2" s="31"/>
      <c r="F2" s="32"/>
      <c r="G2" s="33"/>
      <c r="H2" s="33"/>
      <c r="I2" s="33"/>
    </row>
    <row r="3" spans="1:9" ht="12.75">
      <c r="A3" s="30" t="s">
        <v>88</v>
      </c>
      <c r="B3" s="30" t="s">
        <v>89</v>
      </c>
      <c r="C3" s="30"/>
      <c r="D3" s="30"/>
      <c r="E3" s="31"/>
      <c r="F3" s="32"/>
      <c r="G3" s="33"/>
      <c r="H3" s="33"/>
      <c r="I3" s="33">
        <v>13451920</v>
      </c>
    </row>
    <row r="4" spans="1:9" ht="12.75">
      <c r="A4" s="30" t="s">
        <v>90</v>
      </c>
      <c r="B4" s="30" t="s">
        <v>91</v>
      </c>
      <c r="C4" s="30"/>
      <c r="D4" s="30"/>
      <c r="E4" s="31"/>
      <c r="F4" s="32"/>
      <c r="G4" s="33"/>
      <c r="H4" s="33"/>
      <c r="I4" s="33">
        <v>10545618</v>
      </c>
    </row>
    <row r="5" spans="1:9" ht="12.75">
      <c r="A5" s="34"/>
      <c r="B5" s="35"/>
      <c r="C5" s="35" t="s">
        <v>92</v>
      </c>
      <c r="D5" s="35"/>
      <c r="E5" s="36"/>
      <c r="F5" s="37"/>
      <c r="G5" s="38"/>
      <c r="H5" s="38"/>
      <c r="I5" s="38">
        <f>I3+I4</f>
        <v>23997538</v>
      </c>
    </row>
    <row r="6" spans="1:9" ht="12.75">
      <c r="A6" s="34"/>
      <c r="B6" s="35"/>
      <c r="C6" s="35"/>
      <c r="D6" s="35"/>
      <c r="E6" s="36"/>
      <c r="F6" s="37"/>
      <c r="G6" s="38"/>
      <c r="H6" s="38"/>
      <c r="I6" s="38"/>
    </row>
    <row r="7" spans="1:9" ht="12.75">
      <c r="A7" s="30" t="s">
        <v>93</v>
      </c>
      <c r="B7" s="30" t="s">
        <v>94</v>
      </c>
      <c r="C7" s="30"/>
      <c r="D7" s="30"/>
      <c r="E7" s="31"/>
      <c r="F7" s="32"/>
      <c r="G7" s="33"/>
      <c r="H7" s="33"/>
      <c r="I7" s="33">
        <v>6302908</v>
      </c>
    </row>
    <row r="8" spans="1:9" ht="12.75">
      <c r="A8" s="34"/>
      <c r="B8" s="39"/>
      <c r="C8" s="39"/>
      <c r="D8" s="39"/>
      <c r="E8" s="40"/>
      <c r="F8" s="41"/>
      <c r="G8" s="42"/>
      <c r="H8" s="42"/>
      <c r="I8" s="42"/>
    </row>
    <row r="9" spans="1:9" ht="15" customHeight="1">
      <c r="A9" s="30" t="s">
        <v>95</v>
      </c>
      <c r="B9" s="30" t="s">
        <v>220</v>
      </c>
      <c r="C9" s="43"/>
      <c r="D9" s="30">
        <v>1388</v>
      </c>
      <c r="E9" s="31" t="s">
        <v>96</v>
      </c>
      <c r="F9" s="32" t="s">
        <v>97</v>
      </c>
      <c r="G9" s="33">
        <v>1947</v>
      </c>
      <c r="H9" s="33"/>
      <c r="I9" s="44">
        <f>D9*G9</f>
        <v>2702436</v>
      </c>
    </row>
    <row r="10" spans="1:9" ht="12.75">
      <c r="A10" s="30"/>
      <c r="B10" s="30" t="s">
        <v>221</v>
      </c>
      <c r="C10" s="43"/>
      <c r="D10" s="30"/>
      <c r="E10" s="31"/>
      <c r="F10" s="32"/>
      <c r="G10" s="33"/>
      <c r="H10" s="33"/>
      <c r="I10" s="44"/>
    </row>
    <row r="11" spans="1:9" ht="11.25" customHeight="1">
      <c r="A11" s="30"/>
      <c r="B11" s="30"/>
      <c r="C11" s="43"/>
      <c r="D11" s="30"/>
      <c r="E11" s="31"/>
      <c r="F11" s="32"/>
      <c r="G11" s="33"/>
      <c r="H11" s="33"/>
      <c r="I11" s="44"/>
    </row>
    <row r="12" spans="1:9" ht="12.75">
      <c r="A12" s="30" t="s">
        <v>98</v>
      </c>
      <c r="B12" s="30" t="s">
        <v>101</v>
      </c>
      <c r="C12" s="30"/>
      <c r="D12" s="30">
        <v>4</v>
      </c>
      <c r="E12" s="31" t="s">
        <v>96</v>
      </c>
      <c r="F12" s="32" t="s">
        <v>97</v>
      </c>
      <c r="G12" s="33">
        <v>2612</v>
      </c>
      <c r="H12" s="33"/>
      <c r="I12" s="33">
        <f>D12*G12</f>
        <v>10448</v>
      </c>
    </row>
    <row r="13" spans="1:9" ht="12.75">
      <c r="A13" s="30"/>
      <c r="B13" s="30"/>
      <c r="C13" s="30"/>
      <c r="D13" s="30"/>
      <c r="E13" s="31"/>
      <c r="F13" s="32"/>
      <c r="G13" s="33"/>
      <c r="H13" s="33"/>
      <c r="I13" s="33"/>
    </row>
    <row r="14" spans="1:9" ht="12.75">
      <c r="A14" s="30" t="s">
        <v>99</v>
      </c>
      <c r="B14" s="30" t="s">
        <v>10</v>
      </c>
      <c r="C14" s="30"/>
      <c r="D14" s="30"/>
      <c r="E14" s="31"/>
      <c r="F14" s="32"/>
      <c r="G14" s="33"/>
      <c r="H14" s="33"/>
      <c r="I14" s="33"/>
    </row>
    <row r="15" spans="1:9" ht="12.75">
      <c r="A15" s="30"/>
      <c r="B15" s="30" t="s">
        <v>102</v>
      </c>
      <c r="C15" s="30"/>
      <c r="D15" s="30"/>
      <c r="E15" s="31"/>
      <c r="F15" s="32"/>
      <c r="G15" s="33"/>
      <c r="H15" s="45"/>
      <c r="I15" s="33"/>
    </row>
    <row r="16" spans="1:9" ht="12.75">
      <c r="A16" s="30"/>
      <c r="B16" s="30"/>
      <c r="C16" s="30" t="s">
        <v>105</v>
      </c>
      <c r="D16" s="30">
        <v>54</v>
      </c>
      <c r="E16" s="31" t="s">
        <v>96</v>
      </c>
      <c r="F16" s="32" t="s">
        <v>97</v>
      </c>
      <c r="G16" s="33" t="s">
        <v>103</v>
      </c>
      <c r="H16" s="45" t="s">
        <v>104</v>
      </c>
      <c r="I16" s="33">
        <v>6893333</v>
      </c>
    </row>
    <row r="17" spans="1:9" ht="12.75">
      <c r="A17" s="30"/>
      <c r="B17" s="30"/>
      <c r="C17" s="30" t="s">
        <v>106</v>
      </c>
      <c r="D17" s="30">
        <v>40</v>
      </c>
      <c r="E17" s="31" t="s">
        <v>96</v>
      </c>
      <c r="F17" s="32" t="s">
        <v>97</v>
      </c>
      <c r="G17" s="33" t="s">
        <v>103</v>
      </c>
      <c r="H17" s="45" t="s">
        <v>107</v>
      </c>
      <c r="I17" s="33">
        <v>2506667</v>
      </c>
    </row>
    <row r="18" spans="1:9" ht="12.75">
      <c r="A18" s="30"/>
      <c r="B18" s="30" t="s">
        <v>108</v>
      </c>
      <c r="C18" s="30"/>
      <c r="D18" s="30"/>
      <c r="E18" s="31"/>
      <c r="F18" s="32"/>
      <c r="G18" s="33"/>
      <c r="H18" s="33"/>
      <c r="I18" s="33"/>
    </row>
    <row r="19" spans="1:9" ht="12.75">
      <c r="A19" s="43"/>
      <c r="B19" s="43" t="s">
        <v>109</v>
      </c>
      <c r="C19" s="46" t="s">
        <v>222</v>
      </c>
      <c r="D19" s="30">
        <v>8</v>
      </c>
      <c r="E19" s="31" t="s">
        <v>96</v>
      </c>
      <c r="F19" s="32" t="s">
        <v>97</v>
      </c>
      <c r="G19" s="33">
        <v>65000</v>
      </c>
      <c r="H19" s="45"/>
      <c r="I19" s="33">
        <f>D19*G19</f>
        <v>520000</v>
      </c>
    </row>
    <row r="20" spans="1:9" ht="12.75">
      <c r="A20" s="43"/>
      <c r="B20" s="43"/>
      <c r="C20" s="46"/>
      <c r="D20" s="30"/>
      <c r="E20" s="31"/>
      <c r="F20" s="32"/>
      <c r="G20" s="33"/>
      <c r="H20" s="45"/>
      <c r="I20" s="33"/>
    </row>
    <row r="21" spans="1:9" ht="12.75">
      <c r="A21" s="30" t="s">
        <v>100</v>
      </c>
      <c r="B21" s="30" t="s">
        <v>110</v>
      </c>
      <c r="C21" s="30"/>
      <c r="D21" s="30"/>
      <c r="E21" s="31"/>
      <c r="F21" s="32"/>
      <c r="G21" s="33"/>
      <c r="H21" s="33"/>
      <c r="I21" s="33"/>
    </row>
    <row r="22" spans="1:9" ht="12.75">
      <c r="A22" s="30"/>
      <c r="B22" s="30" t="s">
        <v>111</v>
      </c>
      <c r="C22" s="30"/>
      <c r="D22" s="30">
        <v>103</v>
      </c>
      <c r="E22" s="31" t="s">
        <v>112</v>
      </c>
      <c r="F22" s="32" t="s">
        <v>97</v>
      </c>
      <c r="G22" s="33" t="s">
        <v>103</v>
      </c>
      <c r="H22" s="45" t="s">
        <v>104</v>
      </c>
      <c r="I22" s="33">
        <v>11436666</v>
      </c>
    </row>
    <row r="23" spans="1:9" ht="12.75">
      <c r="A23" s="30"/>
      <c r="B23" s="30"/>
      <c r="C23" s="30" t="s">
        <v>106</v>
      </c>
      <c r="D23" s="30">
        <v>101</v>
      </c>
      <c r="E23" s="31" t="s">
        <v>112</v>
      </c>
      <c r="F23" s="32" t="s">
        <v>97</v>
      </c>
      <c r="G23" s="33" t="s">
        <v>103</v>
      </c>
      <c r="H23" s="45" t="s">
        <v>107</v>
      </c>
      <c r="I23" s="33">
        <v>5170000</v>
      </c>
    </row>
    <row r="24" spans="1:9" ht="12.75">
      <c r="A24" s="30"/>
      <c r="B24" s="30" t="s">
        <v>113</v>
      </c>
      <c r="C24" s="30"/>
      <c r="D24" s="30"/>
      <c r="E24" s="31"/>
      <c r="F24" s="32"/>
      <c r="G24" s="33"/>
      <c r="H24" s="33"/>
      <c r="I24" s="33"/>
    </row>
    <row r="25" spans="1:9" ht="12.75">
      <c r="A25" s="30"/>
      <c r="B25" s="30" t="s">
        <v>114</v>
      </c>
      <c r="C25" s="30"/>
      <c r="D25" s="30">
        <v>12</v>
      </c>
      <c r="E25" s="31" t="s">
        <v>96</v>
      </c>
      <c r="F25" s="32" t="s">
        <v>97</v>
      </c>
      <c r="G25" s="33" t="s">
        <v>103</v>
      </c>
      <c r="H25" s="45" t="s">
        <v>104</v>
      </c>
      <c r="I25" s="33">
        <v>156667</v>
      </c>
    </row>
    <row r="26" spans="1:9" ht="12.75">
      <c r="A26" s="30"/>
      <c r="B26" s="30"/>
      <c r="C26" s="30" t="s">
        <v>106</v>
      </c>
      <c r="D26" s="30">
        <v>12</v>
      </c>
      <c r="E26" s="31" t="s">
        <v>96</v>
      </c>
      <c r="F26" s="32" t="s">
        <v>97</v>
      </c>
      <c r="G26" s="33" t="s">
        <v>103</v>
      </c>
      <c r="H26" s="45" t="s">
        <v>107</v>
      </c>
      <c r="I26" s="33">
        <v>78333</v>
      </c>
    </row>
    <row r="27" spans="1:9" ht="12.75">
      <c r="A27" s="30"/>
      <c r="B27" s="30" t="s">
        <v>115</v>
      </c>
      <c r="C27" s="30"/>
      <c r="D27" s="30"/>
      <c r="E27" s="31"/>
      <c r="F27" s="32"/>
      <c r="G27" s="33"/>
      <c r="H27" s="45"/>
      <c r="I27" s="33"/>
    </row>
    <row r="28" spans="1:9" ht="12.75">
      <c r="A28" s="30"/>
      <c r="B28" s="30"/>
      <c r="C28" s="30" t="s">
        <v>105</v>
      </c>
      <c r="D28" s="30">
        <v>3</v>
      </c>
      <c r="E28" s="31" t="s">
        <v>96</v>
      </c>
      <c r="F28" s="32" t="s">
        <v>97</v>
      </c>
      <c r="G28" s="33">
        <v>179200</v>
      </c>
      <c r="H28" s="45" t="s">
        <v>104</v>
      </c>
      <c r="I28" s="33">
        <f>D28*G28/12*8</f>
        <v>358400</v>
      </c>
    </row>
    <row r="29" spans="1:9" ht="12.75">
      <c r="A29" s="30"/>
      <c r="B29" s="30"/>
      <c r="C29" s="30" t="s">
        <v>106</v>
      </c>
      <c r="D29" s="30">
        <v>2</v>
      </c>
      <c r="E29" s="31" t="s">
        <v>96</v>
      </c>
      <c r="F29" s="32" t="s">
        <v>97</v>
      </c>
      <c r="G29" s="33">
        <v>179200</v>
      </c>
      <c r="H29" s="45" t="s">
        <v>107</v>
      </c>
      <c r="I29" s="33">
        <f>D29*G29/12*4</f>
        <v>119466.66666666667</v>
      </c>
    </row>
    <row r="30" spans="1:9" ht="12.75">
      <c r="A30" s="30"/>
      <c r="B30" s="30" t="s">
        <v>116</v>
      </c>
      <c r="C30" s="30"/>
      <c r="D30" s="30"/>
      <c r="E30" s="31"/>
      <c r="F30" s="32"/>
      <c r="G30" s="33"/>
      <c r="H30" s="45"/>
      <c r="I30" s="33"/>
    </row>
    <row r="31" spans="1:9" ht="12.75">
      <c r="A31" s="30"/>
      <c r="B31" s="30"/>
      <c r="C31" s="30" t="s">
        <v>105</v>
      </c>
      <c r="D31" s="30">
        <v>78</v>
      </c>
      <c r="E31" s="31" t="s">
        <v>96</v>
      </c>
      <c r="F31" s="32" t="s">
        <v>97</v>
      </c>
      <c r="G31" s="33">
        <v>36300</v>
      </c>
      <c r="H31" s="45" t="s">
        <v>104</v>
      </c>
      <c r="I31" s="33">
        <f>D31*G31/12*8</f>
        <v>1887600</v>
      </c>
    </row>
    <row r="32" spans="1:9" ht="12.75">
      <c r="A32" s="30"/>
      <c r="B32" s="30"/>
      <c r="C32" s="30" t="s">
        <v>106</v>
      </c>
      <c r="D32" s="30">
        <v>66</v>
      </c>
      <c r="E32" s="31" t="s">
        <v>96</v>
      </c>
      <c r="F32" s="32" t="s">
        <v>97</v>
      </c>
      <c r="G32" s="33">
        <v>36300</v>
      </c>
      <c r="H32" s="45" t="s">
        <v>107</v>
      </c>
      <c r="I32" s="33">
        <f>D32*G32/12*4</f>
        <v>798600</v>
      </c>
    </row>
    <row r="33" spans="1:9" ht="12.75">
      <c r="A33" s="30"/>
      <c r="B33" s="30" t="s">
        <v>117</v>
      </c>
      <c r="C33" s="30"/>
      <c r="D33" s="30"/>
      <c r="E33" s="31"/>
      <c r="F33" s="32"/>
      <c r="G33" s="33"/>
      <c r="H33" s="45"/>
      <c r="I33" s="33"/>
    </row>
    <row r="34" spans="1:9" ht="12.75">
      <c r="A34" s="30"/>
      <c r="B34" s="30"/>
      <c r="C34" s="30" t="s">
        <v>222</v>
      </c>
      <c r="D34" s="30">
        <v>8</v>
      </c>
      <c r="E34" s="31" t="s">
        <v>96</v>
      </c>
      <c r="F34" s="32" t="s">
        <v>97</v>
      </c>
      <c r="G34" s="33">
        <v>65000</v>
      </c>
      <c r="H34" s="45"/>
      <c r="I34" s="33">
        <f>D34*G34</f>
        <v>520000</v>
      </c>
    </row>
    <row r="35" spans="1:9" ht="12.75">
      <c r="A35" s="30"/>
      <c r="B35" s="30"/>
      <c r="C35" s="30"/>
      <c r="D35" s="30"/>
      <c r="E35" s="31"/>
      <c r="F35" s="32"/>
      <c r="G35" s="33"/>
      <c r="H35" s="45"/>
      <c r="I35" s="33"/>
    </row>
    <row r="36" spans="1:9" ht="12.75">
      <c r="A36" s="30"/>
      <c r="B36" s="30" t="s">
        <v>118</v>
      </c>
      <c r="C36" s="30"/>
      <c r="D36" s="30">
        <v>31</v>
      </c>
      <c r="E36" s="31" t="s">
        <v>96</v>
      </c>
      <c r="F36" s="32" t="s">
        <v>97</v>
      </c>
      <c r="G36" s="33">
        <v>10000</v>
      </c>
      <c r="H36" s="45"/>
      <c r="I36" s="33">
        <f>D36*G36</f>
        <v>310000</v>
      </c>
    </row>
    <row r="37" spans="1:9" ht="12.75">
      <c r="A37" s="30"/>
      <c r="B37" s="30" t="s">
        <v>119</v>
      </c>
      <c r="C37" s="30"/>
      <c r="D37" s="30">
        <v>101</v>
      </c>
      <c r="E37" s="31" t="s">
        <v>112</v>
      </c>
      <c r="F37" s="32" t="s">
        <v>97</v>
      </c>
      <c r="G37" s="33">
        <v>1000</v>
      </c>
      <c r="H37" s="45"/>
      <c r="I37" s="33">
        <f>D37*G37</f>
        <v>101000</v>
      </c>
    </row>
    <row r="38" spans="1:9" ht="12.75">
      <c r="A38" s="30"/>
      <c r="B38" s="30"/>
      <c r="C38" s="30"/>
      <c r="D38" s="30"/>
      <c r="E38" s="31"/>
      <c r="F38" s="32"/>
      <c r="G38" s="33"/>
      <c r="H38" s="33"/>
      <c r="I38" s="33"/>
    </row>
    <row r="39" spans="1:9" ht="12.75">
      <c r="A39" s="30"/>
      <c r="B39" s="30"/>
      <c r="C39" s="30"/>
      <c r="D39" s="30"/>
      <c r="E39" s="31"/>
      <c r="F39" s="32"/>
      <c r="G39" s="33"/>
      <c r="H39" s="33"/>
      <c r="I39" s="33"/>
    </row>
    <row r="40" spans="1:9" ht="12.75">
      <c r="A40" s="47"/>
      <c r="B40" s="47"/>
      <c r="C40" s="48" t="s">
        <v>120</v>
      </c>
      <c r="D40" s="47"/>
      <c r="E40" s="49"/>
      <c r="F40" s="50"/>
      <c r="G40" s="51"/>
      <c r="H40" s="51"/>
      <c r="I40" s="52">
        <f>SUM(I7:I39)</f>
        <v>39872524.666666664</v>
      </c>
    </row>
    <row r="41" spans="1:9" ht="12.75">
      <c r="A41" s="34"/>
      <c r="B41" s="34"/>
      <c r="C41" s="34"/>
      <c r="D41" s="34"/>
      <c r="E41" s="53"/>
      <c r="F41" s="54"/>
      <c r="G41" s="55"/>
      <c r="H41" s="55"/>
      <c r="I41" s="55"/>
    </row>
    <row r="42" spans="1:9" ht="12.75">
      <c r="A42" s="56"/>
      <c r="B42" s="56" t="s">
        <v>121</v>
      </c>
      <c r="C42" s="56"/>
      <c r="D42" s="57"/>
      <c r="E42" s="58"/>
      <c r="F42" s="59"/>
      <c r="G42" s="60"/>
      <c r="H42" s="60"/>
      <c r="I42" s="61">
        <f>I5+I40</f>
        <v>63870062.666666664</v>
      </c>
    </row>
    <row r="43" spans="1:9" ht="12.75">
      <c r="A43" s="30"/>
      <c r="B43" s="30"/>
      <c r="C43" s="30"/>
      <c r="D43" s="30"/>
      <c r="E43" s="31"/>
      <c r="F43" s="32"/>
      <c r="G43" s="33"/>
      <c r="H43" s="33"/>
      <c r="I43" s="33"/>
    </row>
  </sheetData>
  <sheetProtection selectLockedCells="1" selectUnlockedCells="1"/>
  <printOptions/>
  <pageMargins left="0.5229166666666667" right="0.23055555555555557" top="0.6423611111111112" bottom="0.30833333333333335" header="0.18611111111111112" footer="0.5118055555555555"/>
  <pageSetup horizontalDpi="300" verticalDpi="300" orientation="portrait" paperSize="9" r:id="rId1"/>
  <headerFooter alignWithMargins="0">
    <oddHeader>&amp;C&amp;"Arial,Félkövér"&amp;14Pereszteg község önkormányzatának 2010. évi tervezett SZJA bevételei és normatív állami hozzájárulásai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2:E17"/>
  <sheetViews>
    <sheetView view="pageLayout" workbookViewId="0" topLeftCell="C1">
      <selection activeCell="E2" sqref="E2"/>
    </sheetView>
  </sheetViews>
  <sheetFormatPr defaultColWidth="9.140625" defaultRowHeight="12.75"/>
  <cols>
    <col min="1" max="1" width="12.57421875" style="0" customWidth="1"/>
    <col min="2" max="2" width="35.7109375" style="0" customWidth="1"/>
    <col min="3" max="3" width="13.7109375" style="62" customWidth="1"/>
    <col min="4" max="4" width="39.140625" style="0" customWidth="1"/>
    <col min="5" max="5" width="9.140625" style="63" customWidth="1"/>
  </cols>
  <sheetData>
    <row r="2" spans="2:5" ht="12.75">
      <c r="B2" s="4" t="s">
        <v>122</v>
      </c>
      <c r="C2" s="64">
        <f>'5.sz.tábla'!B15</f>
        <v>79460</v>
      </c>
      <c r="D2" s="4" t="s">
        <v>1</v>
      </c>
      <c r="E2" s="65">
        <f>'1.sz.tábla '!B24</f>
        <v>12513</v>
      </c>
    </row>
    <row r="3" spans="2:5" ht="12.75">
      <c r="B3" s="4" t="s">
        <v>123</v>
      </c>
      <c r="C3" s="64">
        <f>'5.sz.tábla'!C15</f>
        <v>20154</v>
      </c>
      <c r="D3" s="4" t="s">
        <v>124</v>
      </c>
      <c r="E3" s="65">
        <f>'1.sz.tábla '!C24</f>
        <v>73878</v>
      </c>
    </row>
    <row r="4" spans="2:5" ht="12.75">
      <c r="B4" s="4" t="s">
        <v>61</v>
      </c>
      <c r="C4" s="64">
        <f>'5.sz.tábla'!D15</f>
        <v>75884</v>
      </c>
      <c r="D4" s="4" t="s">
        <v>125</v>
      </c>
      <c r="E4" s="65">
        <f>'1.sz.tábla '!E24</f>
        <v>44133</v>
      </c>
    </row>
    <row r="5" spans="2:5" ht="12.75">
      <c r="B5" s="4" t="s">
        <v>65</v>
      </c>
      <c r="C5" s="64">
        <f>'5.sz.tábla'!E15</f>
        <v>32971</v>
      </c>
      <c r="D5" s="4" t="s">
        <v>4</v>
      </c>
      <c r="E5" s="65">
        <f>'1.sz.tábla '!F24</f>
        <v>74156</v>
      </c>
    </row>
    <row r="6" spans="2:5" ht="12.75">
      <c r="B6" s="4" t="s">
        <v>82</v>
      </c>
      <c r="C6" s="64">
        <f>'5.sz.tábla'!I15</f>
        <v>2297</v>
      </c>
      <c r="D6" s="4" t="s">
        <v>246</v>
      </c>
      <c r="E6" s="65">
        <f>'2.sz.tábla'!B47</f>
        <v>27013</v>
      </c>
    </row>
    <row r="7" spans="2:5" ht="12.75">
      <c r="B7" s="4"/>
      <c r="C7" s="64"/>
      <c r="D7" s="4"/>
      <c r="E7" s="65"/>
    </row>
    <row r="8" spans="2:5" ht="12.75">
      <c r="B8" s="5" t="s">
        <v>126</v>
      </c>
      <c r="C8" s="66">
        <f>SUM(C2:C6)</f>
        <v>210766</v>
      </c>
      <c r="D8" s="5" t="s">
        <v>127</v>
      </c>
      <c r="E8" s="67">
        <f>SUM(E2:E7)</f>
        <v>231693</v>
      </c>
    </row>
    <row r="9" spans="2:5" s="6" customFormat="1" ht="12.75">
      <c r="B9"/>
      <c r="C9" s="62"/>
      <c r="D9"/>
      <c r="E9" s="63"/>
    </row>
    <row r="10" spans="2:5" ht="12.75">
      <c r="B10" s="5" t="s">
        <v>215</v>
      </c>
      <c r="C10" s="66">
        <f>'5.sz.tábla'!G15</f>
        <v>48054</v>
      </c>
      <c r="D10" s="94" t="s">
        <v>249</v>
      </c>
      <c r="E10" s="95">
        <f>'1.sz.tábla '!D24</f>
        <v>18182</v>
      </c>
    </row>
    <row r="11" spans="2:5" ht="12.75">
      <c r="B11" s="5" t="s">
        <v>66</v>
      </c>
      <c r="C11" s="66">
        <f>'5.sz.tábla'!F15</f>
        <v>9891</v>
      </c>
      <c r="D11" s="94" t="s">
        <v>247</v>
      </c>
      <c r="E11" s="90">
        <v>15000</v>
      </c>
    </row>
    <row r="12" spans="2:5" ht="12.75">
      <c r="B12" s="5" t="s">
        <v>74</v>
      </c>
      <c r="C12" s="66">
        <f>'5.sz.tábla'!H14</f>
        <v>4000</v>
      </c>
      <c r="D12" s="4" t="s">
        <v>248</v>
      </c>
      <c r="E12" s="90">
        <f>'2.sz.tábla'!B48</f>
        <v>7836</v>
      </c>
    </row>
    <row r="13" spans="2:5" ht="12.75">
      <c r="B13" s="5" t="s">
        <v>137</v>
      </c>
      <c r="C13" s="66">
        <f>SUM(C10:C12)</f>
        <v>61945</v>
      </c>
      <c r="D13" s="5" t="s">
        <v>128</v>
      </c>
      <c r="E13" s="67">
        <f>SUM(E10:E12)</f>
        <v>41018</v>
      </c>
    </row>
    <row r="14" spans="3:5" ht="12.75">
      <c r="C14"/>
      <c r="D14" s="68"/>
      <c r="E14" s="69"/>
    </row>
    <row r="15" spans="2:5" s="6" customFormat="1" ht="12.75">
      <c r="B15"/>
      <c r="C15" s="62"/>
      <c r="D15"/>
      <c r="E15" s="63"/>
    </row>
    <row r="16" spans="2:5" ht="12.75">
      <c r="B16" s="5" t="s">
        <v>129</v>
      </c>
      <c r="C16" s="66">
        <f>SUM(C8,C13,)</f>
        <v>272711</v>
      </c>
      <c r="D16" s="5" t="s">
        <v>129</v>
      </c>
      <c r="E16" s="67">
        <f>SUM(E8,E13)</f>
        <v>272711</v>
      </c>
    </row>
    <row r="17" spans="2:5" s="6" customFormat="1" ht="12.75">
      <c r="B17"/>
      <c r="C17" s="62"/>
      <c r="D17"/>
      <c r="E17" s="63"/>
    </row>
  </sheetData>
  <sheetProtection selectLockedCells="1" selectUnlockedCells="1"/>
  <printOptions/>
  <pageMargins left="0.7798611111111111" right="0.7479166666666667" top="2.0347222222222223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dőlt"&amp;16A működési célú kiadások és az azokat finanszírozó bevételek, valamint a felhalmozási célú kiadások és az azokat finanszírozó bevételek 
2010. év&amp;R
7. sz. táblázat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B2:E41"/>
  <sheetViews>
    <sheetView view="pageLayout" zoomScale="91" zoomScalePageLayoutView="91" workbookViewId="0" topLeftCell="A1">
      <selection activeCell="F4" sqref="F4"/>
    </sheetView>
  </sheetViews>
  <sheetFormatPr defaultColWidth="9.140625" defaultRowHeight="12.75"/>
  <cols>
    <col min="2" max="2" width="34.00390625" style="70" customWidth="1"/>
    <col min="3" max="4" width="10.7109375" style="0" customWidth="1"/>
    <col min="5" max="5" width="10.140625" style="0" customWidth="1"/>
  </cols>
  <sheetData>
    <row r="2" spans="2:5" ht="12.75">
      <c r="B2" s="118" t="s">
        <v>130</v>
      </c>
      <c r="C2" s="118"/>
      <c r="D2" s="118"/>
      <c r="E2" s="118"/>
    </row>
    <row r="4" spans="2:5" s="6" customFormat="1" ht="12.75">
      <c r="B4" s="2" t="s">
        <v>78</v>
      </c>
      <c r="C4" s="5" t="s">
        <v>131</v>
      </c>
      <c r="D4" s="5" t="s">
        <v>132</v>
      </c>
      <c r="E4" s="5" t="s">
        <v>211</v>
      </c>
    </row>
    <row r="5" spans="2:5" ht="12.75">
      <c r="B5" s="71" t="s">
        <v>1</v>
      </c>
      <c r="C5" s="101">
        <f>'2.sz.tábla'!B10-'2.sz.tábla'!B7</f>
        <v>11888</v>
      </c>
      <c r="D5" s="4">
        <v>11750</v>
      </c>
      <c r="E5" s="4">
        <v>12350</v>
      </c>
    </row>
    <row r="6" spans="2:5" ht="12.75">
      <c r="B6" s="71" t="s">
        <v>133</v>
      </c>
      <c r="C6" s="101">
        <f>'2.sz.tábla'!B21-'2.sz.tábla'!B14-'2.sz.tábla'!B15</f>
        <v>49880</v>
      </c>
      <c r="D6" s="4">
        <v>56750</v>
      </c>
      <c r="E6" s="4">
        <v>57020</v>
      </c>
    </row>
    <row r="7" spans="2:5" ht="25.5">
      <c r="B7" s="91" t="s">
        <v>224</v>
      </c>
      <c r="C7" s="101">
        <f>'2.sz.tábla'!B37+'2.sz.tábla'!B14+'2.sz.tábla'!B15</f>
        <v>68131</v>
      </c>
      <c r="D7" s="4">
        <v>58600</v>
      </c>
      <c r="E7" s="4">
        <v>60380</v>
      </c>
    </row>
    <row r="8" spans="2:5" ht="12.75">
      <c r="B8" s="91" t="s">
        <v>225</v>
      </c>
      <c r="C8" s="101">
        <f>'2.sz.tábla'!B40+'2.sz.tábla'!B41+'2.sz.tábla'!B39</f>
        <v>45593</v>
      </c>
      <c r="D8" s="4">
        <v>47000</v>
      </c>
      <c r="E8" s="4">
        <v>47150</v>
      </c>
    </row>
    <row r="9" spans="2:5" ht="12.75">
      <c r="B9" s="91" t="s">
        <v>226</v>
      </c>
      <c r="C9" s="101">
        <f>'2.sz.tábla'!B47</f>
        <v>27013</v>
      </c>
      <c r="D9" s="4">
        <v>24500</v>
      </c>
      <c r="E9" s="4">
        <v>20222</v>
      </c>
    </row>
    <row r="10" spans="2:5" s="6" customFormat="1" ht="12.75">
      <c r="B10" s="2" t="s">
        <v>127</v>
      </c>
      <c r="C10" s="26">
        <f>SUM(C5:C9)</f>
        <v>202505</v>
      </c>
      <c r="D10" s="5">
        <f>SUM(D5:D9)</f>
        <v>198600</v>
      </c>
      <c r="E10" s="5">
        <f>SUM(E5:E9)</f>
        <v>197122</v>
      </c>
    </row>
    <row r="11" spans="2:5" ht="12.75">
      <c r="B11" s="71" t="s">
        <v>79</v>
      </c>
      <c r="C11" s="117">
        <f>'3.sz.tábla'!B5</f>
        <v>79460</v>
      </c>
      <c r="D11" s="4">
        <v>78500</v>
      </c>
      <c r="E11" s="4">
        <v>78750</v>
      </c>
    </row>
    <row r="12" spans="2:5" ht="12.75">
      <c r="B12" s="71" t="s">
        <v>134</v>
      </c>
      <c r="C12" s="101">
        <f>'3.sz.tábla'!B7</f>
        <v>20154</v>
      </c>
      <c r="D12" s="4">
        <v>19800</v>
      </c>
      <c r="E12" s="4">
        <v>20450</v>
      </c>
    </row>
    <row r="13" spans="2:5" ht="25.5">
      <c r="B13" s="91" t="s">
        <v>227</v>
      </c>
      <c r="C13" s="117">
        <f>'3.sz.tábla'!B29-'3.sz.tábla'!B28-'2.sz.tábla'!B7</f>
        <v>74570</v>
      </c>
      <c r="D13" s="4">
        <v>74250</v>
      </c>
      <c r="E13" s="4">
        <v>75180</v>
      </c>
    </row>
    <row r="14" spans="2:5" ht="25.5">
      <c r="B14" s="91" t="s">
        <v>238</v>
      </c>
      <c r="C14" s="101">
        <f>'3.sz.tábla'!B35+'3.sz.tábla'!B38</f>
        <v>5407</v>
      </c>
      <c r="D14" s="4">
        <v>6360</v>
      </c>
      <c r="E14" s="4">
        <v>6530</v>
      </c>
    </row>
    <row r="15" spans="2:5" ht="12.75">
      <c r="B15" s="91" t="s">
        <v>239</v>
      </c>
      <c r="C15" s="101">
        <f>'3.sz.tábla'!B32+'3.sz.tábla'!B33</f>
        <v>340</v>
      </c>
      <c r="D15" s="4">
        <v>140</v>
      </c>
      <c r="E15" s="4">
        <v>140</v>
      </c>
    </row>
    <row r="16" spans="2:5" ht="12.75">
      <c r="B16" s="71" t="s">
        <v>135</v>
      </c>
      <c r="C16" s="101">
        <f>'3.sz.tábla'!B47</f>
        <v>2297</v>
      </c>
      <c r="D16" s="4">
        <v>6200</v>
      </c>
      <c r="E16" s="4">
        <v>5940</v>
      </c>
    </row>
    <row r="17" spans="2:5" s="6" customFormat="1" ht="12.75">
      <c r="B17" s="2" t="s">
        <v>126</v>
      </c>
      <c r="C17" s="93">
        <f>SUM(C11:C16)</f>
        <v>182228</v>
      </c>
      <c r="D17" s="93">
        <f>SUM(D11:D16)</f>
        <v>185250</v>
      </c>
      <c r="E17" s="93">
        <f>SUM(E11:E16)</f>
        <v>186990</v>
      </c>
    </row>
    <row r="19" spans="2:5" ht="12.75">
      <c r="B19" s="118" t="s">
        <v>136</v>
      </c>
      <c r="C19" s="118"/>
      <c r="D19" s="118"/>
      <c r="E19" s="118"/>
    </row>
    <row r="21" spans="2:5" ht="25.5">
      <c r="B21" s="91" t="s">
        <v>228</v>
      </c>
      <c r="C21" s="101">
        <f>'2.sz.tábla'!B27</f>
        <v>18182</v>
      </c>
      <c r="D21" s="4">
        <v>15100</v>
      </c>
      <c r="E21" s="4">
        <v>15350</v>
      </c>
    </row>
    <row r="22" spans="2:5" ht="25.5">
      <c r="B22" s="91" t="s">
        <v>230</v>
      </c>
      <c r="C22" s="101">
        <f>'2.sz.tábla'!B7</f>
        <v>625</v>
      </c>
      <c r="D22" s="4"/>
      <c r="E22" s="4"/>
    </row>
    <row r="23" spans="2:5" ht="12.75">
      <c r="B23" s="91" t="s">
        <v>231</v>
      </c>
      <c r="C23" s="101">
        <f>'2.sz.tábla'!B45</f>
        <v>15000</v>
      </c>
      <c r="D23" s="4"/>
      <c r="E23" s="4"/>
    </row>
    <row r="24" spans="2:5" ht="12.75">
      <c r="B24" s="91" t="s">
        <v>229</v>
      </c>
      <c r="C24" s="101">
        <f>'2.sz.tábla'!B48</f>
        <v>7836</v>
      </c>
      <c r="D24" s="4">
        <v>8120</v>
      </c>
      <c r="E24" s="4">
        <v>8178</v>
      </c>
    </row>
    <row r="25" spans="2:5" ht="25.5">
      <c r="B25" s="91" t="s">
        <v>240</v>
      </c>
      <c r="C25" s="101">
        <v>5040</v>
      </c>
      <c r="D25" s="4">
        <v>5040</v>
      </c>
      <c r="E25" s="4"/>
    </row>
    <row r="26" spans="2:5" ht="12.75">
      <c r="B26" s="91" t="s">
        <v>242</v>
      </c>
      <c r="C26" s="101">
        <v>28563</v>
      </c>
      <c r="D26" s="4">
        <v>28563</v>
      </c>
      <c r="E26" s="4"/>
    </row>
    <row r="27" spans="2:5" s="6" customFormat="1" ht="25.5">
      <c r="B27" s="2" t="s">
        <v>128</v>
      </c>
      <c r="C27" s="26">
        <f>SUM(C21:C26)-C25</f>
        <v>70206</v>
      </c>
      <c r="D27" s="5">
        <f>SUM(D21:D26)-D25</f>
        <v>51783</v>
      </c>
      <c r="E27" s="5">
        <f>SUM(E21:E26)-E25</f>
        <v>23528</v>
      </c>
    </row>
    <row r="28" spans="2:5" ht="12.75">
      <c r="B28" s="71" t="s">
        <v>81</v>
      </c>
      <c r="C28" s="101">
        <f>'3.sz.tábla'!B43</f>
        <v>48054</v>
      </c>
      <c r="D28" s="4">
        <f>12720+28563</f>
        <v>41283</v>
      </c>
      <c r="E28" s="4">
        <v>10950</v>
      </c>
    </row>
    <row r="29" spans="2:5" ht="25.5">
      <c r="B29" s="91" t="s">
        <v>241</v>
      </c>
      <c r="C29" s="101">
        <v>5040</v>
      </c>
      <c r="D29" s="4">
        <v>5040</v>
      </c>
      <c r="E29" s="4"/>
    </row>
    <row r="30" spans="2:5" ht="38.25">
      <c r="B30" s="91" t="s">
        <v>243</v>
      </c>
      <c r="C30" s="101">
        <v>28563</v>
      </c>
      <c r="D30" s="4">
        <v>28563</v>
      </c>
      <c r="E30" s="4"/>
    </row>
    <row r="31" spans="2:5" ht="12.75">
      <c r="B31" s="71" t="s">
        <v>66</v>
      </c>
      <c r="C31" s="101">
        <f>'3.sz.tábla'!B41</f>
        <v>9891</v>
      </c>
      <c r="D31" s="4">
        <v>17550</v>
      </c>
      <c r="E31" s="4">
        <v>16410</v>
      </c>
    </row>
    <row r="32" spans="2:5" ht="25.5">
      <c r="B32" s="91" t="s">
        <v>232</v>
      </c>
      <c r="C32" s="101">
        <f>'2.sz.tábla'!B7</f>
        <v>625</v>
      </c>
      <c r="D32" s="4"/>
      <c r="E32" s="4"/>
    </row>
    <row r="33" spans="2:5" ht="25.5">
      <c r="B33" s="102" t="s">
        <v>233</v>
      </c>
      <c r="C33" s="101">
        <f>'3.sz.tábla'!B37</f>
        <v>300</v>
      </c>
      <c r="D33" s="4">
        <v>300</v>
      </c>
      <c r="E33" s="4">
        <v>300</v>
      </c>
    </row>
    <row r="34" spans="2:5" ht="12.75">
      <c r="B34" s="104" t="s">
        <v>284</v>
      </c>
      <c r="C34" s="116">
        <f>'3.sz.tábla'!B34</f>
        <v>26708</v>
      </c>
      <c r="D34" s="4"/>
      <c r="E34" s="4"/>
    </row>
    <row r="35" spans="2:5" ht="25.5">
      <c r="B35" s="104" t="s">
        <v>272</v>
      </c>
      <c r="C35" s="116">
        <f>'3.sz.tábla'!B36</f>
        <v>216</v>
      </c>
      <c r="D35" s="4"/>
      <c r="E35" s="4"/>
    </row>
    <row r="36" spans="2:5" ht="12.75">
      <c r="B36" s="103" t="s">
        <v>234</v>
      </c>
      <c r="C36" s="101">
        <f>'3.sz.tábla'!B45</f>
        <v>4000</v>
      </c>
      <c r="D36" s="4">
        <v>4000</v>
      </c>
      <c r="E36" s="4">
        <v>4000</v>
      </c>
    </row>
    <row r="37" spans="2:5" ht="12.75">
      <c r="B37" s="91" t="s">
        <v>235</v>
      </c>
      <c r="C37" s="117">
        <f>'3.sz.tábla'!B28</f>
        <v>689</v>
      </c>
      <c r="D37" s="4">
        <v>2000</v>
      </c>
      <c r="E37" s="4">
        <v>2000</v>
      </c>
    </row>
    <row r="38" spans="2:5" s="6" customFormat="1" ht="27" customHeight="1">
      <c r="B38" s="2" t="s">
        <v>137</v>
      </c>
      <c r="C38" s="5">
        <f>SUM(C28:C37)-C29-C30</f>
        <v>90483</v>
      </c>
      <c r="D38" s="5">
        <f>SUM(D28:D37)-D29-D30</f>
        <v>65133</v>
      </c>
      <c r="E38" s="5">
        <f>SUM(E28:E37)-E29-E30</f>
        <v>33660</v>
      </c>
    </row>
    <row r="40" spans="2:5" ht="12.75">
      <c r="B40" s="2" t="s">
        <v>138</v>
      </c>
      <c r="C40" s="5">
        <f>C10+C27</f>
        <v>272711</v>
      </c>
      <c r="D40" s="5">
        <f>D10+D27</f>
        <v>250383</v>
      </c>
      <c r="E40" s="5">
        <f>E10+E27</f>
        <v>220650</v>
      </c>
    </row>
    <row r="41" spans="2:5" ht="12.75">
      <c r="B41" s="2" t="s">
        <v>139</v>
      </c>
      <c r="C41" s="93">
        <f>C17+C38</f>
        <v>272711</v>
      </c>
      <c r="D41" s="93">
        <f>D17+D38</f>
        <v>250383</v>
      </c>
      <c r="E41" s="93">
        <f>E17+E38</f>
        <v>220650</v>
      </c>
    </row>
  </sheetData>
  <sheetProtection selectLockedCells="1" selectUnlockedCells="1"/>
  <mergeCells count="2">
    <mergeCell ref="B2:E2"/>
    <mergeCell ref="B19:E19"/>
  </mergeCells>
  <printOptions/>
  <pageMargins left="0.6701388888888888" right="0.7479166666666667" top="1.2133699633699633" bottom="0.9840277777777777" header="0.11666666666666667" footer="0.5118055555555555"/>
  <pageSetup horizontalDpi="300" verticalDpi="300" orientation="portrait" paperSize="9" r:id="rId1"/>
  <headerFooter alignWithMargins="0">
    <oddHeader>&amp;C&amp;"Arial,Félkövér dőlt"&amp;16A működési és fejlesztési célú bevételek és kiadások 2010-2011-2012. év alakulását külön bemutató mérleg&amp;R
8. sz . táblázat 
adatok 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2:Q20"/>
  <sheetViews>
    <sheetView view="pageLayout" zoomScale="67" zoomScalePageLayoutView="67" workbookViewId="0" topLeftCell="A1">
      <selection activeCell="L16" sqref="L16"/>
    </sheetView>
  </sheetViews>
  <sheetFormatPr defaultColWidth="9.140625" defaultRowHeight="12.75"/>
  <cols>
    <col min="1" max="1" width="28.57421875" style="11" bestFit="1" customWidth="1"/>
    <col min="2" max="2" width="7.57421875" style="0" customWidth="1"/>
    <col min="3" max="3" width="8.140625" style="0" customWidth="1"/>
    <col min="5" max="5" width="8.421875" style="0" customWidth="1"/>
    <col min="7" max="8" width="6.8515625" style="0" customWidth="1"/>
    <col min="9" max="9" width="10.140625" style="0" customWidth="1"/>
    <col min="10" max="10" width="9.28125" style="0" customWidth="1"/>
    <col min="11" max="11" width="8.140625" style="0" customWidth="1"/>
    <col min="12" max="12" width="7.8515625" style="0" customWidth="1"/>
    <col min="13" max="13" width="7.7109375" style="0" customWidth="1"/>
  </cols>
  <sheetData>
    <row r="2" spans="1:14" s="6" customFormat="1" ht="12.75">
      <c r="A2" s="72" t="s">
        <v>140</v>
      </c>
      <c r="B2" s="73" t="s">
        <v>141</v>
      </c>
      <c r="C2" s="73" t="s">
        <v>142</v>
      </c>
      <c r="D2" s="73" t="s">
        <v>143</v>
      </c>
      <c r="E2" s="73" t="s">
        <v>144</v>
      </c>
      <c r="F2" s="73" t="s">
        <v>145</v>
      </c>
      <c r="G2" s="73" t="s">
        <v>146</v>
      </c>
      <c r="H2" s="73" t="s">
        <v>147</v>
      </c>
      <c r="I2" s="73" t="s">
        <v>148</v>
      </c>
      <c r="J2" s="73" t="s">
        <v>149</v>
      </c>
      <c r="K2" s="73" t="s">
        <v>150</v>
      </c>
      <c r="L2" s="73" t="s">
        <v>151</v>
      </c>
      <c r="M2" s="73" t="s">
        <v>152</v>
      </c>
      <c r="N2" s="73" t="s">
        <v>153</v>
      </c>
    </row>
    <row r="3" spans="1:14" ht="12.75">
      <c r="A3" s="3" t="s">
        <v>154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ht="12.75">
      <c r="A4" s="74" t="s">
        <v>155</v>
      </c>
      <c r="B4" s="4">
        <v>5700</v>
      </c>
      <c r="C4" s="4">
        <v>6500</v>
      </c>
      <c r="D4" s="4">
        <v>8650</v>
      </c>
      <c r="E4" s="4">
        <v>8650</v>
      </c>
      <c r="F4" s="4">
        <v>8650</v>
      </c>
      <c r="G4" s="4">
        <v>8240</v>
      </c>
      <c r="H4" s="4">
        <v>8600</v>
      </c>
      <c r="I4" s="4">
        <v>8650</v>
      </c>
      <c r="J4" s="4">
        <v>9640</v>
      </c>
      <c r="K4" s="4">
        <v>11457</v>
      </c>
      <c r="L4" s="4">
        <v>9218</v>
      </c>
      <c r="M4" s="4">
        <v>7172</v>
      </c>
      <c r="N4" s="4">
        <f>'1.sz.tábla '!B24+'1.sz.tábla '!C24+'1.sz.tábla '!D24</f>
        <v>104573</v>
      </c>
      <c r="P4" s="75">
        <f>SUM(B4:M4)</f>
        <v>101127</v>
      </c>
      <c r="Q4" s="75">
        <f aca="true" t="shared" si="0" ref="Q4:Q18">P4-N4</f>
        <v>-3446</v>
      </c>
    </row>
    <row r="5" spans="1:17" ht="12.75">
      <c r="A5" s="74" t="s">
        <v>156</v>
      </c>
      <c r="B5" s="4">
        <v>3600</v>
      </c>
      <c r="C5" s="4">
        <v>3600</v>
      </c>
      <c r="D5" s="4">
        <v>3600</v>
      </c>
      <c r="E5" s="4">
        <v>4663</v>
      </c>
      <c r="F5" s="4">
        <v>3600</v>
      </c>
      <c r="G5" s="4">
        <v>3500</v>
      </c>
      <c r="H5" s="4">
        <v>3700</v>
      </c>
      <c r="I5" s="4">
        <v>4289</v>
      </c>
      <c r="J5" s="4">
        <v>3756</v>
      </c>
      <c r="K5" s="4">
        <v>3900</v>
      </c>
      <c r="L5" s="4">
        <f>3460+28563</f>
        <v>32023</v>
      </c>
      <c r="M5" s="4">
        <v>5200</v>
      </c>
      <c r="N5" s="4">
        <f>'1.sz.tábla '!F24</f>
        <v>74156</v>
      </c>
      <c r="P5" s="75">
        <f aca="true" t="shared" si="1" ref="P5:P18">SUM(B5:M5)</f>
        <v>75431</v>
      </c>
      <c r="Q5" s="75">
        <f t="shared" si="0"/>
        <v>1275</v>
      </c>
    </row>
    <row r="6" spans="1:17" ht="12.75">
      <c r="A6" s="74" t="s">
        <v>157</v>
      </c>
      <c r="B6" s="4"/>
      <c r="C6" s="4"/>
      <c r="D6" s="4"/>
      <c r="E6" s="4"/>
      <c r="F6" s="4"/>
      <c r="G6" s="4">
        <v>15000</v>
      </c>
      <c r="H6" s="4"/>
      <c r="I6" s="4"/>
      <c r="J6" s="4"/>
      <c r="K6" s="4">
        <v>0</v>
      </c>
      <c r="L6" s="4"/>
      <c r="M6" s="4"/>
      <c r="N6" s="4">
        <f>'1.sz.tábla '!H24</f>
        <v>15000</v>
      </c>
      <c r="P6" s="75">
        <f t="shared" si="1"/>
        <v>15000</v>
      </c>
      <c r="Q6" s="75">
        <f t="shared" si="0"/>
        <v>0</v>
      </c>
    </row>
    <row r="7" spans="1:17" ht="12.75">
      <c r="A7" s="74" t="s">
        <v>158</v>
      </c>
      <c r="B7" s="4">
        <v>3600</v>
      </c>
      <c r="C7" s="4">
        <v>3600</v>
      </c>
      <c r="D7" s="4">
        <v>3600</v>
      </c>
      <c r="E7" s="4">
        <v>3900</v>
      </c>
      <c r="F7" s="4">
        <v>4200</v>
      </c>
      <c r="G7" s="4">
        <v>4200</v>
      </c>
      <c r="H7" s="4">
        <v>4200</v>
      </c>
      <c r="I7" s="4">
        <v>4000</v>
      </c>
      <c r="J7" s="4">
        <v>3600</v>
      </c>
      <c r="K7" s="4">
        <v>3400</v>
      </c>
      <c r="L7" s="4">
        <v>2263</v>
      </c>
      <c r="M7" s="4">
        <v>1675</v>
      </c>
      <c r="N7" s="4">
        <f>'1.sz.tábla '!E24</f>
        <v>44133</v>
      </c>
      <c r="P7" s="75">
        <f t="shared" si="1"/>
        <v>42238</v>
      </c>
      <c r="Q7" s="75">
        <f t="shared" si="0"/>
        <v>-1895</v>
      </c>
    </row>
    <row r="8" spans="1:17" ht="12.75">
      <c r="A8" s="74" t="s">
        <v>159</v>
      </c>
      <c r="B8" s="4">
        <v>35561</v>
      </c>
      <c r="C8" s="4">
        <f aca="true" t="shared" si="2" ref="C8:M8">B20</f>
        <v>30961</v>
      </c>
      <c r="D8" s="4">
        <f t="shared" si="2"/>
        <v>28243</v>
      </c>
      <c r="E8" s="4">
        <f t="shared" si="2"/>
        <v>26743</v>
      </c>
      <c r="F8" s="4">
        <f t="shared" si="2"/>
        <v>23902</v>
      </c>
      <c r="G8" s="4">
        <f t="shared" si="2"/>
        <v>20092</v>
      </c>
      <c r="H8" s="4">
        <f t="shared" si="2"/>
        <v>29812</v>
      </c>
      <c r="I8" s="4">
        <f t="shared" si="2"/>
        <v>26872</v>
      </c>
      <c r="J8" s="4">
        <f t="shared" si="2"/>
        <v>13030</v>
      </c>
      <c r="K8" s="4">
        <f t="shared" si="2"/>
        <v>7726</v>
      </c>
      <c r="L8" s="4">
        <f t="shared" si="2"/>
        <v>6413</v>
      </c>
      <c r="M8" s="4">
        <f t="shared" si="2"/>
        <v>4466</v>
      </c>
      <c r="N8" s="4">
        <f>'1.sz.tábla '!G24</f>
        <v>34849</v>
      </c>
      <c r="P8" s="75">
        <f t="shared" si="1"/>
        <v>253821</v>
      </c>
      <c r="Q8" s="75">
        <f t="shared" si="0"/>
        <v>218972</v>
      </c>
    </row>
    <row r="9" spans="1:17" s="6" customFormat="1" ht="12.75">
      <c r="A9" s="3" t="s">
        <v>160</v>
      </c>
      <c r="B9" s="5">
        <f aca="true" t="shared" si="3" ref="B9:N9">SUM(B3:B8)</f>
        <v>48461</v>
      </c>
      <c r="C9" s="5">
        <f t="shared" si="3"/>
        <v>44661</v>
      </c>
      <c r="D9" s="5">
        <f t="shared" si="3"/>
        <v>44093</v>
      </c>
      <c r="E9" s="5">
        <f t="shared" si="3"/>
        <v>43956</v>
      </c>
      <c r="F9" s="5">
        <f t="shared" si="3"/>
        <v>40352</v>
      </c>
      <c r="G9" s="5">
        <f t="shared" si="3"/>
        <v>51032</v>
      </c>
      <c r="H9" s="5">
        <f t="shared" si="3"/>
        <v>46312</v>
      </c>
      <c r="I9" s="5">
        <f t="shared" si="3"/>
        <v>43811</v>
      </c>
      <c r="J9" s="5">
        <f t="shared" si="3"/>
        <v>30026</v>
      </c>
      <c r="K9" s="5">
        <f t="shared" si="3"/>
        <v>26483</v>
      </c>
      <c r="L9" s="5">
        <f t="shared" si="3"/>
        <v>49917</v>
      </c>
      <c r="M9" s="5">
        <f t="shared" si="3"/>
        <v>18513</v>
      </c>
      <c r="N9" s="4">
        <f t="shared" si="3"/>
        <v>272711</v>
      </c>
      <c r="O9"/>
      <c r="P9" s="75">
        <f t="shared" si="1"/>
        <v>487617</v>
      </c>
      <c r="Q9" s="75">
        <f t="shared" si="0"/>
        <v>214906</v>
      </c>
    </row>
    <row r="10" spans="1:17" ht="12.75">
      <c r="A10" s="7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75">
        <f t="shared" si="1"/>
        <v>0</v>
      </c>
      <c r="Q10" s="75">
        <f t="shared" si="0"/>
        <v>0</v>
      </c>
    </row>
    <row r="11" spans="1:17" ht="12.75">
      <c r="A11" s="3" t="s">
        <v>161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5">
        <f t="shared" si="1"/>
        <v>0</v>
      </c>
      <c r="Q11" s="75">
        <f t="shared" si="0"/>
        <v>0</v>
      </c>
    </row>
    <row r="12" spans="1:17" ht="12.75">
      <c r="A12" s="74" t="s">
        <v>162</v>
      </c>
      <c r="B12" s="4">
        <v>15100</v>
      </c>
      <c r="C12" s="4">
        <v>14584</v>
      </c>
      <c r="D12" s="4">
        <v>13000</v>
      </c>
      <c r="E12" s="4">
        <v>15112</v>
      </c>
      <c r="F12" s="4">
        <v>14660</v>
      </c>
      <c r="G12" s="4">
        <v>15000</v>
      </c>
      <c r="H12" s="4">
        <v>13850</v>
      </c>
      <c r="I12" s="4">
        <v>14900</v>
      </c>
      <c r="J12" s="4">
        <v>13700</v>
      </c>
      <c r="K12" s="4">
        <v>14500</v>
      </c>
      <c r="L12" s="4">
        <v>13820</v>
      </c>
      <c r="M12" s="4">
        <v>17000</v>
      </c>
      <c r="N12" s="4">
        <f>'5.sz.tábla'!B15+'5.sz.tábla'!C15+'5.sz.tábla'!D15</f>
        <v>175498</v>
      </c>
      <c r="P12" s="75">
        <f t="shared" si="1"/>
        <v>175226</v>
      </c>
      <c r="Q12" s="75">
        <f t="shared" si="0"/>
        <v>-272</v>
      </c>
    </row>
    <row r="13" spans="1:17" ht="12.75">
      <c r="A13" s="74" t="s">
        <v>163</v>
      </c>
      <c r="B13" s="4">
        <v>300</v>
      </c>
      <c r="C13" s="4">
        <v>300</v>
      </c>
      <c r="D13" s="4">
        <v>300</v>
      </c>
      <c r="E13" s="4">
        <v>0</v>
      </c>
      <c r="F13" s="4">
        <v>0</v>
      </c>
      <c r="G13" s="4">
        <v>620</v>
      </c>
      <c r="H13" s="4">
        <v>1090</v>
      </c>
      <c r="I13" s="4">
        <v>800</v>
      </c>
      <c r="J13" s="4">
        <v>200</v>
      </c>
      <c r="K13" s="4">
        <v>700</v>
      </c>
      <c r="L13" s="4">
        <v>1500</v>
      </c>
      <c r="M13" s="4">
        <v>801</v>
      </c>
      <c r="N13" s="4">
        <f>'5.sz.tábla'!E15</f>
        <v>32971</v>
      </c>
      <c r="P13" s="75">
        <f>SUM(B13:M13)</f>
        <v>6611</v>
      </c>
      <c r="Q13" s="75">
        <f t="shared" si="0"/>
        <v>-26360</v>
      </c>
    </row>
    <row r="14" spans="1:17" ht="12.75">
      <c r="A14" s="74" t="s">
        <v>66</v>
      </c>
      <c r="B14" s="4"/>
      <c r="C14" s="4"/>
      <c r="D14" s="4">
        <v>994</v>
      </c>
      <c r="E14" s="4">
        <v>2630</v>
      </c>
      <c r="F14" s="4">
        <v>2000</v>
      </c>
      <c r="G14" s="4">
        <v>4600</v>
      </c>
      <c r="H14" s="4">
        <v>3700</v>
      </c>
      <c r="I14" s="4">
        <v>4520</v>
      </c>
      <c r="J14" s="4">
        <v>400</v>
      </c>
      <c r="K14" s="4">
        <v>788</v>
      </c>
      <c r="L14" s="4"/>
      <c r="M14" s="4"/>
      <c r="N14" s="4">
        <f>'5.sz.tábla'!F15</f>
        <v>9891</v>
      </c>
      <c r="P14" s="75">
        <f>SUM(B14:M14)</f>
        <v>19632</v>
      </c>
      <c r="Q14" s="75">
        <f t="shared" si="0"/>
        <v>9741</v>
      </c>
    </row>
    <row r="15" spans="1:17" ht="12.75">
      <c r="A15" s="74" t="s">
        <v>164</v>
      </c>
      <c r="B15" s="4"/>
      <c r="C15" s="4"/>
      <c r="D15" s="4">
        <v>0</v>
      </c>
      <c r="E15" s="4">
        <v>1700</v>
      </c>
      <c r="F15" s="4">
        <v>2800</v>
      </c>
      <c r="G15" s="4">
        <v>800</v>
      </c>
      <c r="H15" s="4">
        <v>800</v>
      </c>
      <c r="I15" s="4">
        <v>8000</v>
      </c>
      <c r="J15" s="4">
        <v>8000</v>
      </c>
      <c r="K15" s="4">
        <v>2082</v>
      </c>
      <c r="L15" s="4">
        <f>1568+28563</f>
        <v>30131</v>
      </c>
      <c r="M15" s="4"/>
      <c r="N15" s="4">
        <f>'5.sz.tábla'!G15</f>
        <v>48054</v>
      </c>
      <c r="P15" s="75">
        <f>SUM(B15:M15)</f>
        <v>54313</v>
      </c>
      <c r="Q15" s="75">
        <f t="shared" si="0"/>
        <v>6259</v>
      </c>
    </row>
    <row r="16" spans="1:17" ht="17.25" customHeight="1">
      <c r="A16" s="74" t="s">
        <v>74</v>
      </c>
      <c r="B16" s="4"/>
      <c r="C16" s="4"/>
      <c r="D16" s="4">
        <v>2000</v>
      </c>
      <c r="E16" s="4"/>
      <c r="F16" s="4"/>
      <c r="G16" s="4"/>
      <c r="H16" s="4"/>
      <c r="I16" s="4"/>
      <c r="J16" s="4"/>
      <c r="K16" s="4">
        <v>2000</v>
      </c>
      <c r="L16" s="4"/>
      <c r="M16" s="4"/>
      <c r="N16" s="4">
        <f>'5.sz.tábla'!H15</f>
        <v>4000</v>
      </c>
      <c r="P16" s="75">
        <f t="shared" si="1"/>
        <v>4000</v>
      </c>
      <c r="Q16" s="75">
        <f t="shared" si="0"/>
        <v>0</v>
      </c>
    </row>
    <row r="17" spans="1:17" ht="12.75">
      <c r="A17" s="74" t="s">
        <v>165</v>
      </c>
      <c r="B17" s="4">
        <v>2100</v>
      </c>
      <c r="C17" s="4">
        <v>1534</v>
      </c>
      <c r="D17" s="4">
        <v>1056</v>
      </c>
      <c r="E17" s="4">
        <v>612</v>
      </c>
      <c r="F17" s="4">
        <v>800</v>
      </c>
      <c r="G17" s="4">
        <v>200</v>
      </c>
      <c r="H17" s="4"/>
      <c r="I17" s="4">
        <v>2561</v>
      </c>
      <c r="J17" s="4"/>
      <c r="K17" s="4"/>
      <c r="L17" s="4"/>
      <c r="M17" s="4"/>
      <c r="N17" s="4">
        <f>'5.sz.tábla'!I15</f>
        <v>2297</v>
      </c>
      <c r="P17" s="75">
        <f t="shared" si="1"/>
        <v>8863</v>
      </c>
      <c r="Q17" s="75">
        <f t="shared" si="0"/>
        <v>6566</v>
      </c>
    </row>
    <row r="18" spans="1:17" s="6" customFormat="1" ht="12.75">
      <c r="A18" s="3" t="s">
        <v>69</v>
      </c>
      <c r="B18" s="5">
        <f aca="true" t="shared" si="4" ref="B18:N18">SUM(B11:B17)</f>
        <v>17500</v>
      </c>
      <c r="C18" s="5">
        <f t="shared" si="4"/>
        <v>16418</v>
      </c>
      <c r="D18" s="5">
        <f t="shared" si="4"/>
        <v>17350</v>
      </c>
      <c r="E18" s="5">
        <f t="shared" si="4"/>
        <v>20054</v>
      </c>
      <c r="F18" s="5">
        <f t="shared" si="4"/>
        <v>20260</v>
      </c>
      <c r="G18" s="5">
        <f t="shared" si="4"/>
        <v>21220</v>
      </c>
      <c r="H18" s="5">
        <f t="shared" si="4"/>
        <v>19440</v>
      </c>
      <c r="I18" s="5">
        <f t="shared" si="4"/>
        <v>30781</v>
      </c>
      <c r="J18" s="5">
        <f t="shared" si="4"/>
        <v>22300</v>
      </c>
      <c r="K18" s="5">
        <f t="shared" si="4"/>
        <v>20070</v>
      </c>
      <c r="L18" s="5">
        <f t="shared" si="4"/>
        <v>45451</v>
      </c>
      <c r="M18" s="5">
        <f t="shared" si="4"/>
        <v>17801</v>
      </c>
      <c r="N18" s="4">
        <f t="shared" si="4"/>
        <v>272711</v>
      </c>
      <c r="O18"/>
      <c r="P18" s="75">
        <f t="shared" si="1"/>
        <v>268645</v>
      </c>
      <c r="Q18" s="75">
        <f t="shared" si="0"/>
        <v>-4066</v>
      </c>
    </row>
    <row r="19" spans="1:14" ht="12.75">
      <c r="A19" s="7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>SUM(B19:M19)</f>
        <v>0</v>
      </c>
    </row>
    <row r="20" spans="1:16" s="6" customFormat="1" ht="12.75">
      <c r="A20" s="3" t="s">
        <v>166</v>
      </c>
      <c r="B20" s="5">
        <f aca="true" t="shared" si="5" ref="B20:N20">B9-B18</f>
        <v>30961</v>
      </c>
      <c r="C20" s="5">
        <f t="shared" si="5"/>
        <v>28243</v>
      </c>
      <c r="D20" s="5">
        <f t="shared" si="5"/>
        <v>26743</v>
      </c>
      <c r="E20" s="5">
        <f t="shared" si="5"/>
        <v>23902</v>
      </c>
      <c r="F20" s="5">
        <f t="shared" si="5"/>
        <v>20092</v>
      </c>
      <c r="G20" s="5">
        <f t="shared" si="5"/>
        <v>29812</v>
      </c>
      <c r="H20" s="5">
        <f t="shared" si="5"/>
        <v>26872</v>
      </c>
      <c r="I20" s="5">
        <f t="shared" si="5"/>
        <v>13030</v>
      </c>
      <c r="J20" s="5">
        <f t="shared" si="5"/>
        <v>7726</v>
      </c>
      <c r="K20" s="5">
        <f t="shared" si="5"/>
        <v>6413</v>
      </c>
      <c r="L20" s="5">
        <f t="shared" si="5"/>
        <v>4466</v>
      </c>
      <c r="M20" s="5">
        <f t="shared" si="5"/>
        <v>712</v>
      </c>
      <c r="N20" s="5">
        <f t="shared" si="5"/>
        <v>0</v>
      </c>
      <c r="O20"/>
      <c r="P20"/>
    </row>
  </sheetData>
  <sheetProtection selectLockedCells="1" selectUnlockedCells="1"/>
  <printOptions/>
  <pageMargins left="0.2798611111111111" right="0.4597222222222222" top="1.9208333333333334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dőlt"&amp;16Pereszteg Község Önkormányzat 2010. évi előirányzat-felhasználási ütemterve &amp;R
9. sz. táblázat
adatok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Böszörményi Zsanett</cp:lastModifiedBy>
  <cp:lastPrinted>2011-02-10T06:55:00Z</cp:lastPrinted>
  <dcterms:created xsi:type="dcterms:W3CDTF">2010-02-04T06:36:29Z</dcterms:created>
  <dcterms:modified xsi:type="dcterms:W3CDTF">2011-02-10T06:55:15Z</dcterms:modified>
  <cp:category/>
  <cp:version/>
  <cp:contentType/>
  <cp:contentStatus/>
</cp:coreProperties>
</file>