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4" activeTab="7"/>
  </bookViews>
  <sheets>
    <sheet name="1.sz.tábla" sheetId="1" r:id="rId1"/>
    <sheet name="2.sz.tábla " sheetId="2" r:id="rId2"/>
    <sheet name="3.sz.tábla" sheetId="3" r:id="rId3"/>
    <sheet name="4.sz.tábla" sheetId="4" r:id="rId4"/>
    <sheet name="5.sz.tábla" sheetId="5" r:id="rId5"/>
    <sheet name="6.sz.tábla" sheetId="6" r:id="rId6"/>
    <sheet name="7.sz.tábla" sheetId="7" r:id="rId7"/>
    <sheet name="8.sz.tábla " sheetId="8" r:id="rId8"/>
  </sheets>
  <definedNames/>
  <calcPr fullCalcOnLoad="1"/>
</workbook>
</file>

<file path=xl/sharedStrings.xml><?xml version="1.0" encoding="utf-8"?>
<sst xmlns="http://schemas.openxmlformats.org/spreadsheetml/2006/main" count="308" uniqueCount="254">
  <si>
    <t xml:space="preserve">Szakfeladat </t>
  </si>
  <si>
    <t xml:space="preserve">Önkormányzat sajátos működési bevételei </t>
  </si>
  <si>
    <t xml:space="preserve">Bevétel összesen </t>
  </si>
  <si>
    <t>Óvodai intézményi étkeztetés</t>
  </si>
  <si>
    <t xml:space="preserve">Iskolai intézményi étkeztetés </t>
  </si>
  <si>
    <t>Összesen:</t>
  </si>
  <si>
    <t>Munkaadót terhelő járulékok</t>
  </si>
  <si>
    <t xml:space="preserve">Felújítási kiadások </t>
  </si>
  <si>
    <t>Kiadások összesen</t>
  </si>
  <si>
    <t xml:space="preserve">Pénzforgalom nélküli kiadások </t>
  </si>
  <si>
    <t xml:space="preserve">Kiadások összesen </t>
  </si>
  <si>
    <t>Nem intézményi kiadások összesen</t>
  </si>
  <si>
    <t>Megnevezés</t>
  </si>
  <si>
    <t xml:space="preserve">Személyi juttatások </t>
  </si>
  <si>
    <t>Óvoda összesen</t>
  </si>
  <si>
    <t>Iskola összesen</t>
  </si>
  <si>
    <t>Intézmények összesen</t>
  </si>
  <si>
    <t xml:space="preserve">Nem intézményi kiadások </t>
  </si>
  <si>
    <t>Önkormányzati kiadások összesen</t>
  </si>
  <si>
    <t>Személyi juttatások</t>
  </si>
  <si>
    <t>Munkaadókat terhelő járulékok</t>
  </si>
  <si>
    <t>Működési célú kiadások összesen</t>
  </si>
  <si>
    <t>Működési célú bevételek összesen</t>
  </si>
  <si>
    <t>Felhalmozási célú bevételek összesen</t>
  </si>
  <si>
    <t>Önkormányzat összesen</t>
  </si>
  <si>
    <t xml:space="preserve">I. működési bevételek és kiadások </t>
  </si>
  <si>
    <t>Önkormányzat sajátos műk. Bev.</t>
  </si>
  <si>
    <t xml:space="preserve">Munkaadókat terhelő járulékok </t>
  </si>
  <si>
    <t xml:space="preserve">II. Felhalmozási célú bevételek és kiadások </t>
  </si>
  <si>
    <t>Felhalmozási célú kiadások összesen</t>
  </si>
  <si>
    <t>Önkormányzat bevételei összesen</t>
  </si>
  <si>
    <t>Önkormányzat kiadásai összesen</t>
  </si>
  <si>
    <t xml:space="preserve">Megnevezés 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</si>
  <si>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</si>
  <si>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</si>
  <si>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</si>
  <si>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</si>
  <si>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</si>
  <si>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</si>
  <si>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</si>
  <si>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</si>
  <si>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Szept.</t>
  </si>
  <si>
    <t>Október</t>
  </si>
  <si>
    <t>Nov.</t>
  </si>
  <si>
    <t>Dec.</t>
  </si>
  <si>
    <t>Összesen</t>
  </si>
  <si>
    <t xml:space="preserve">Bevételek </t>
  </si>
  <si>
    <t>Előző havi záró pénzállomány</t>
  </si>
  <si>
    <t>Bevételek összesen</t>
  </si>
  <si>
    <t xml:space="preserve">Kiadások </t>
  </si>
  <si>
    <t xml:space="preserve">Működési kiadások </t>
  </si>
  <si>
    <t xml:space="preserve">Egyenleg </t>
  </si>
  <si>
    <t>Adatok e Ft-ban</t>
  </si>
  <si>
    <t xml:space="preserve">Felújítási kiadások: </t>
  </si>
  <si>
    <t xml:space="preserve"> - pályázathoz saját erő</t>
  </si>
  <si>
    <t xml:space="preserve"> - Vízmű felújítások</t>
  </si>
  <si>
    <t>Beruházási kiadások:</t>
  </si>
  <si>
    <t xml:space="preserve"> - rendezési terv módosítása</t>
  </si>
  <si>
    <t xml:space="preserve"> - ügyeleti gépkocsi vásárlása</t>
  </si>
  <si>
    <t>Saját tulajdonú ingatlan adásvétele</t>
  </si>
  <si>
    <t xml:space="preserve">Lakóingatlan bérebeadása, üzemeltetése </t>
  </si>
  <si>
    <t>Nem lakóingatlan bérbeadása</t>
  </si>
  <si>
    <t>Önkormányzatok és t.k.t. igazgatási tevéknysége</t>
  </si>
  <si>
    <t>Önkormányzatok, valamint t.k.t. elszámolásai</t>
  </si>
  <si>
    <t>Finanszírozási műveletek</t>
  </si>
  <si>
    <t>Általános isk. tanulók nappali rendsz.nev., okt. (1-4. évf.)</t>
  </si>
  <si>
    <t>Általános isk. tanulók nappali rendsz.nev., okt. (5-8. évf.)</t>
  </si>
  <si>
    <t xml:space="preserve">Háziorvosi ügyeleti ellátás </t>
  </si>
  <si>
    <t>Család- és nővédelmi egészségügyi godnozás</t>
  </si>
  <si>
    <t>Ifjúság- egészségügyi gondozás</t>
  </si>
  <si>
    <t>Zöldterület-kezelés</t>
  </si>
  <si>
    <t>Önkormányzati jogalkotás</t>
  </si>
  <si>
    <t>Önkormányzatok és t.k.t. igazgatási tevékenysége</t>
  </si>
  <si>
    <t>Adó, illeték kiszabása, beszedése, adóellenőrzés</t>
  </si>
  <si>
    <t xml:space="preserve">Közvilágítás </t>
  </si>
  <si>
    <t>Város-, községgazdálkodási m.n.s szolgáltatások</t>
  </si>
  <si>
    <t xml:space="preserve">Finanszírozási műveletek </t>
  </si>
  <si>
    <t>Szociális ösztöndíjak</t>
  </si>
  <si>
    <t>Háziovosi ügyeleti ellátás</t>
  </si>
  <si>
    <t>Rendszeres szociális segély</t>
  </si>
  <si>
    <t>Ápolási díj alanyi jogon</t>
  </si>
  <si>
    <t>Rendszeres gyermekvédelmi pénzbeli ellátás</t>
  </si>
  <si>
    <t>Átmeneti segély</t>
  </si>
  <si>
    <t>Temetési segély</t>
  </si>
  <si>
    <t>Egyéb önkormányzati eseti pénzbeli ellátások</t>
  </si>
  <si>
    <t>Civil szervezetek működési támogatása</t>
  </si>
  <si>
    <t>Egyéb m.n.s. közösségi, társadalmi tev.támogatása</t>
  </si>
  <si>
    <t>Közművelődési int, közösségi színterek működtetése</t>
  </si>
  <si>
    <t>Sportlétesítmények működtetése és fejlesztése</t>
  </si>
  <si>
    <t>Szabadidőport -(rekreációs sport-) tevékenység és támogatása</t>
  </si>
  <si>
    <t>Köztemető fenntartás és működtetés</t>
  </si>
  <si>
    <t>Önkormányzatok által nyújtott lakástámogatás</t>
  </si>
  <si>
    <t>Óvodai intézményi étekeztetés</t>
  </si>
  <si>
    <t>Óvodai nevelés, ellátás</t>
  </si>
  <si>
    <t>Iskolai intézményi étkeztetés</t>
  </si>
  <si>
    <t>SNI általános iskolai tan.nappali rendsz.nev.okt. (5-8. évf.)</t>
  </si>
  <si>
    <t>Ált.iskolai napközi otthoni nevelés</t>
  </si>
  <si>
    <t>Víztermelés,-kezelés,ellátás</t>
  </si>
  <si>
    <t>Szennyvíz gyűjtése, tiszt.</t>
  </si>
  <si>
    <t>2012. évre</t>
  </si>
  <si>
    <t>Család és nővédelmi egészsügyi gondozás</t>
  </si>
  <si>
    <t>Víztermelés,-kezelés, ellátás</t>
  </si>
  <si>
    <t>Szennyvíz gyűjtése, tisztítésa, elhelyezése</t>
  </si>
  <si>
    <t xml:space="preserve">Beruházás kiadások </t>
  </si>
  <si>
    <t>Szennyvíz gyűjtése, tisztítása, elhelyezése</t>
  </si>
  <si>
    <t>Önkorm. És tkt. Igazgatási tev.</t>
  </si>
  <si>
    <t>Város és községgazd. M.n.s. szolg.</t>
  </si>
  <si>
    <t>Háziorvosi ügyeleti ellátás</t>
  </si>
  <si>
    <t>Általános isk. tanulók nappali rendsz.nev okt. (1-4. évf.)</t>
  </si>
  <si>
    <t>Általános isk. tanulók nappali rendsz.nev okt. (5-8. évf.)</t>
  </si>
  <si>
    <t xml:space="preserve">Működési célú pénzmaradvány </t>
  </si>
  <si>
    <t>Felhalmozási célú pénzmaradvány</t>
  </si>
  <si>
    <t>Ár- és belvízvédelemmel összefüggő tev.</t>
  </si>
  <si>
    <t>Ár- és belvízvédeelemmel összefüggő tev.</t>
  </si>
  <si>
    <t>csapadékvíz elvezetés</t>
  </si>
  <si>
    <t xml:space="preserve">2011. évre </t>
  </si>
  <si>
    <t>2013. évre</t>
  </si>
  <si>
    <t>5. sz. táblázat</t>
  </si>
  <si>
    <t>A. Költségvetési kiadások</t>
  </si>
  <si>
    <t>I. Müködési kiadások</t>
  </si>
  <si>
    <t xml:space="preserve">   1. Személyi juttatások</t>
  </si>
  <si>
    <t xml:space="preserve">   2. Munkaadókat terhelő járulékok</t>
  </si>
  <si>
    <t xml:space="preserve">   3. Dologi és egyéb folyó kiadások</t>
  </si>
  <si>
    <t xml:space="preserve">   4. Egyéb működési kiadások</t>
  </si>
  <si>
    <t xml:space="preserve">      4.1. Támogatásértékű működési kiadások</t>
  </si>
  <si>
    <t xml:space="preserve">      4.2. Működési célú pénzeszközátadás ÁH-on kívülre</t>
  </si>
  <si>
    <t xml:space="preserve">      4.3. Társadalom- , szociálpolitikai és egyéb juttatás, támogatás</t>
  </si>
  <si>
    <t xml:space="preserve">      4.4. Előző évi működési célú előirányzat-maradvány, pénzmaradvány átadás</t>
  </si>
  <si>
    <t xml:space="preserve">   5. Ellátottak pénzbeli juttatásai </t>
  </si>
  <si>
    <t>II. Felhalmozási kiadások</t>
  </si>
  <si>
    <t xml:space="preserve">   1. Beruházási kiadások ÁFÁ-val </t>
  </si>
  <si>
    <t xml:space="preserve">   2. Felújítási kiadások ÁFÁ-val</t>
  </si>
  <si>
    <t xml:space="preserve">   3. Egyéb felhalmozási kiadások</t>
  </si>
  <si>
    <t xml:space="preserve">      3.1. Támogatásértékű felhalmozási kiadások</t>
  </si>
  <si>
    <t xml:space="preserve">      3.2.  Felhalmozási célú pénzeszközátadás ÁH-on kívülre</t>
  </si>
  <si>
    <t xml:space="preserve">      3.3. Előző évi felhalmozási célú előirányzat-maradvány, pézmaradvány átadás</t>
  </si>
  <si>
    <t>III. Támogatási kölcsönök nyújtása, törlesztése</t>
  </si>
  <si>
    <t>IV. Pénzforgalom nélküli kiadások</t>
  </si>
  <si>
    <t xml:space="preserve">   1. Alap- és vállalkozási tevékenységek közötti elszámolások</t>
  </si>
  <si>
    <t xml:space="preserve">   2. Egyéb pénzforgalom nélküli kiadások</t>
  </si>
  <si>
    <t>A. Költségvetési kiadások összesen: I.+II.+III.+IV.</t>
  </si>
  <si>
    <t>B. Költségvetési bevételek</t>
  </si>
  <si>
    <t>I. Működési bevételek</t>
  </si>
  <si>
    <t xml:space="preserve">   1. Működési bevételek</t>
  </si>
  <si>
    <t xml:space="preserve">   2. Önkormányzatok sajátos működési bevételei</t>
  </si>
  <si>
    <t xml:space="preserve">      2.1. Illetékek</t>
  </si>
  <si>
    <t xml:space="preserve">   3. Működési támogatások</t>
  </si>
  <si>
    <t xml:space="preserve">      2.2. Helyi adók</t>
  </si>
  <si>
    <t xml:space="preserve">      2.3. Átengedett központi adók</t>
  </si>
  <si>
    <t xml:space="preserve">      2.4. Bírságok, pótlékok és egyéb sajátos bevételek</t>
  </si>
  <si>
    <t xml:space="preserve">      3.1. Normatív hozzájárulások</t>
  </si>
  <si>
    <t xml:space="preserve">      3.2. Központosított előirányzatokból működési célúak </t>
  </si>
  <si>
    <t xml:space="preserve">      3.3. Helyi önkormányzatok kiegészítő támogatása</t>
  </si>
  <si>
    <t xml:space="preserve">      3.4. Helyi önkormányzatok által fenntartott, illetve támogatott előadó-  </t>
  </si>
  <si>
    <t xml:space="preserve">            művészeti szervezetek támogatása</t>
  </si>
  <si>
    <t xml:space="preserve">      3.5. Normatív kötött felhasználású támogatások</t>
  </si>
  <si>
    <t xml:space="preserve">   4. Egyéb működési bevételek</t>
  </si>
  <si>
    <t xml:space="preserve">      4.1. Támogatásértékű működési bevételek összesen</t>
  </si>
  <si>
    <t xml:space="preserve">      4.2. Működési célű pénzeszköz átvétel ÁH-on kívülről</t>
  </si>
  <si>
    <t xml:space="preserve">      4.3. Előző évi működési célú előirányzat- maradvány, pénzmaradvány átvétel</t>
  </si>
  <si>
    <t xml:space="preserve">      4.4. Előző évi költségvetési kiegészítések, visszatérülések</t>
  </si>
  <si>
    <t>II. Felhalmozási bevételek</t>
  </si>
  <si>
    <t xml:space="preserve">   1. Felhalmozási és tőke jellegű bevételek</t>
  </si>
  <si>
    <t xml:space="preserve">      1.1. Tárgyi eszközök, immateriális javak értékesítése</t>
  </si>
  <si>
    <t xml:space="preserve">      1.2. Önkormányzatok sajátos felhalmozási és tőke bevételei</t>
  </si>
  <si>
    <t xml:space="preserve">      1.3. Pénzügyi befektetések bevételei</t>
  </si>
  <si>
    <t xml:space="preserve">   2. Felhalmozási támogatások</t>
  </si>
  <si>
    <t xml:space="preserve">      2.1. Központosított előirányzatokból fejlesztési célúak</t>
  </si>
  <si>
    <t xml:space="preserve">      2.2. Fejlesztési célú támogatások</t>
  </si>
  <si>
    <t xml:space="preserve">   3. Egyéb felhalmozási bevételek</t>
  </si>
  <si>
    <t xml:space="preserve">      3.1. Támogatásértékű felhalmozási bevételek összesen</t>
  </si>
  <si>
    <t xml:space="preserve">      3.2. Felhalmozási célú pénzeszköz átvétel ÁH-on kívűlről</t>
  </si>
  <si>
    <t xml:space="preserve">      3.3. Előző évi felhalmozási célú előirányzat- maradvány, pénzmaradvány átvétel</t>
  </si>
  <si>
    <t>III. Támogatási kölcsönök visszatérülése, igénybevétele</t>
  </si>
  <si>
    <t>IV. Pénzforgalom nélküli bevételek</t>
  </si>
  <si>
    <t xml:space="preserve">   1. Alap- és vállalkozási tevékenység közötti elszámolások</t>
  </si>
  <si>
    <t>B. Költségvetési bevételek összesen: I.+II.+III.+IV.</t>
  </si>
  <si>
    <t>A. Költségvetési kiadások és B. költségvetési bevételek összesítésének egyenlege</t>
  </si>
  <si>
    <t>(hiány vagy többlet): A.-B.</t>
  </si>
  <si>
    <t>C. Költségvetési hiány belső finanszírozására szolgáló pénzforgalom nélküli bevételek</t>
  </si>
  <si>
    <t>V. Előző évek előirányzat- maradványának, pénzmaradványának és vállalkozási</t>
  </si>
  <si>
    <t xml:space="preserve">    maradványának igénybevétele</t>
  </si>
  <si>
    <t xml:space="preserve">   1. Működési célra</t>
  </si>
  <si>
    <t xml:space="preserve">   2. Felhalmozási célra</t>
  </si>
  <si>
    <t>D. Költségvetési hiány belső finanszírozását meghaladó összegének külső</t>
  </si>
  <si>
    <t xml:space="preserve">    finanszírozására szolgáló bevételek</t>
  </si>
  <si>
    <t>VI. Értékpapírok értékesítésének bevétele</t>
  </si>
  <si>
    <t xml:space="preserve">   1. Működési célú bevételek</t>
  </si>
  <si>
    <t xml:space="preserve">   2. Felhalmozási célú bevételek</t>
  </si>
  <si>
    <t>VII. Hitelek felvétele és kötvénykibocsátás bevételei</t>
  </si>
  <si>
    <t xml:space="preserve">   1. Működési célú hitel felvétele és kötvénykibocsátás működési célra</t>
  </si>
  <si>
    <t xml:space="preserve">   2. Felhalmozási célú hitel felvétele és kötvénykibocsátás felhalmozási célra</t>
  </si>
  <si>
    <t>D. Finanszírozási bevételek összesen: V.+VI.+VII.</t>
  </si>
  <si>
    <t>E. A költségvetési többlet felhasználásához kapcsolódó finanszírozási kiadások</t>
  </si>
  <si>
    <t>VI. Értékpapírok vásárlásának kiadása</t>
  </si>
  <si>
    <t xml:space="preserve">   1. Működési célú kiadások</t>
  </si>
  <si>
    <t xml:space="preserve">   2. Felhalmozási célú kiadások</t>
  </si>
  <si>
    <t>VII. Hitelek törlesztése és kötvénybeváltás kiadásai</t>
  </si>
  <si>
    <t xml:space="preserve">   1. Működési célú hitel törlesztése és működési célú kötvénybeváltás kiadása</t>
  </si>
  <si>
    <t xml:space="preserve">   2. Felhalmozási célú hitel törlesztése és felhalmozási célú kötvénybeváltás kiadása</t>
  </si>
  <si>
    <t>E. Finanszírozási kiadások összesen: VI.+VII.</t>
  </si>
  <si>
    <t>=</t>
  </si>
  <si>
    <t>Tárgyévi kiadások = Tárgyévi bevételek :A. + E. = B. + C. + D.</t>
  </si>
  <si>
    <t xml:space="preserve">Működési bevételek </t>
  </si>
  <si>
    <t>Működési támogatások</t>
  </si>
  <si>
    <t>Egyéb működési bevételek</t>
  </si>
  <si>
    <t>Felhalmozási és tőke jellegű bevételek</t>
  </si>
  <si>
    <t xml:space="preserve">Egyéb falhalmozási bevételek </t>
  </si>
  <si>
    <t>Előző évek pénzmaradványának igénybevétele</t>
  </si>
  <si>
    <t>Hitelek felvétele</t>
  </si>
  <si>
    <t>Város-, községgazd.m.n.s.szolg.</t>
  </si>
  <si>
    <t>Rendszeres gyermekvéd.pénzbeli ell.</t>
  </si>
  <si>
    <t>Dologi és egyéb folyó kiadások</t>
  </si>
  <si>
    <t>Egyéb működési kiadások</t>
  </si>
  <si>
    <t>Beruházási kiadások</t>
  </si>
  <si>
    <t>Felújítási kiadások</t>
  </si>
  <si>
    <t>Egyéb felhalmozási kiadások</t>
  </si>
  <si>
    <t>Hitelek törlesztése</t>
  </si>
  <si>
    <t>Dologi és egyéb folyó</t>
  </si>
  <si>
    <t>Pénzforgalom nélküli kiadások</t>
  </si>
  <si>
    <t>SNI gyermekek óvodai nevelése</t>
  </si>
  <si>
    <t>Általános isk.tanulók nappali rendsz.nev., okt. (1-4. évf. )</t>
  </si>
  <si>
    <t>Általános isk.tanulók nappali rendsz.nev., okt. (5-8. évf. )</t>
  </si>
  <si>
    <t>Ápolási díj méltányossági alapon</t>
  </si>
  <si>
    <t>Közutak, hidak, alagutak üzemeltetése, fenntartása</t>
  </si>
  <si>
    <t>Központi költségvetési befizetések</t>
  </si>
  <si>
    <t>Gyermekjóléti szolgáltatás</t>
  </si>
  <si>
    <t>Családsegítés</t>
  </si>
  <si>
    <t>Óvodai nevelés ellátás</t>
  </si>
  <si>
    <t xml:space="preserve"> - Fürdő, WC, zuhanyzó ablakának cseréje</t>
  </si>
  <si>
    <t xml:space="preserve"> - vizesblokk villamoshálózatának felújítása</t>
  </si>
  <si>
    <t xml:space="preserve"> - Szám.tech.terem vakolatfelújítása</t>
  </si>
  <si>
    <t xml:space="preserve"> - Ebédlő melletti kisterem, vakolatfelújítása, </t>
  </si>
  <si>
    <t xml:space="preserve">   szigetelése</t>
  </si>
  <si>
    <t xml:space="preserve">  - Kisterem ablakcseréje</t>
  </si>
  <si>
    <t xml:space="preserve"> - szekrény polg.hiv-ba</t>
  </si>
  <si>
    <t xml:space="preserve"> -pályázati önerő - falukp.</t>
  </si>
  <si>
    <t xml:space="preserve"> - K-i lakóparkba játszóteri eszközök</t>
  </si>
  <si>
    <t>Család és nővédelmi egészségügyi gond.</t>
  </si>
  <si>
    <t xml:space="preserve"> - számítógép vásárlása</t>
  </si>
  <si>
    <t xml:space="preserve">Dologi és egyéb folyó kiadások </t>
  </si>
  <si>
    <t>Önkormányzatok sajátos működési bevételei</t>
  </si>
  <si>
    <t>Felhalmozási és tőkejellegű bevételek</t>
  </si>
  <si>
    <t>Egyéb felhalmozási bevételek</t>
  </si>
  <si>
    <t>Előző évek pénzmaradványának ig.vétele</t>
  </si>
  <si>
    <t>Működési bevételek</t>
  </si>
  <si>
    <t>Felhalmozási célú hitelfelvétel</t>
  </si>
  <si>
    <t>Beruházási kiadások ÁFÁ-val</t>
  </si>
  <si>
    <t>Felújítási kiadások ÁFÁ-val</t>
  </si>
  <si>
    <t>Felhalmozási célú hitel törlesztése</t>
  </si>
  <si>
    <t>Önkormányzatok sajátos műk.bev.</t>
  </si>
  <si>
    <t>Felhalmozási és tőke jell.bev.</t>
  </si>
  <si>
    <t>Egyéb felhalmozási bev.</t>
  </si>
  <si>
    <t>Felhalmozási kiadások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</si>
</sst>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_ ;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"/>
    <numFmt numFmtId="173" formatCode="#,##0.00\ _F_t"/>
    <numFmt numFmtId="174" formatCode="#,##0.0\ _F_t"/>
    <numFmt numFmtId="175" formatCode="#,##0\ _F_t"/>
    <numFmt numFmtId="176" formatCode="0.0"/>
  </numFmts>
  <fonts count="3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65" fontId="0" fillId="0" borderId="0" xfId="55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65" fontId="0" fillId="0" borderId="10" xfId="55" applyNumberFormat="1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165" fontId="1" fillId="0" borderId="10" xfId="55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center"/>
    </xf>
    <xf numFmtId="3" fontId="0" fillId="0" borderId="13" xfId="0" applyNumberFormat="1" applyBorder="1" applyAlignment="1">
      <alignment horizontal="right" vertic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37" fontId="0" fillId="0" borderId="0" xfId="40" applyNumberFormat="1" applyFont="1" applyAlignment="1">
      <alignment/>
    </xf>
    <xf numFmtId="37" fontId="1" fillId="0" borderId="0" xfId="40" applyNumberFormat="1" applyFont="1" applyAlignment="1">
      <alignment horizontal="left"/>
    </xf>
    <xf numFmtId="37" fontId="0" fillId="0" borderId="0" xfId="40" applyNumberFormat="1" applyFont="1" applyAlignment="1">
      <alignment horizontal="left"/>
    </xf>
    <xf numFmtId="171" fontId="1" fillId="0" borderId="0" xfId="4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1" fontId="0" fillId="0" borderId="10" xfId="40" applyNumberFormat="1" applyFont="1" applyBorder="1" applyAlignment="1">
      <alignment/>
    </xf>
    <xf numFmtId="171" fontId="1" fillId="0" borderId="10" xfId="4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4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26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110"/>
  <sheetViews>
    <sheetView view="pageLayout" workbookViewId="0" topLeftCell="A88">
      <selection activeCell="D102" sqref="D102:D103"/>
    </sheetView>
  </sheetViews>
  <sheetFormatPr defaultColWidth="9.00390625" defaultRowHeight="12.75"/>
  <cols>
    <col min="1" max="1" width="64.57421875" style="8" bestFit="1" customWidth="1"/>
    <col min="2" max="2" width="11.421875" style="8" customWidth="1"/>
    <col min="3" max="3" width="6.8515625" style="8" customWidth="1"/>
    <col min="4" max="4" width="13.7109375" style="44" bestFit="1" customWidth="1"/>
    <col min="5" max="16384" width="9.00390625" style="8" customWidth="1"/>
  </cols>
  <sheetData>
    <row r="1" ht="12.75">
      <c r="A1" s="43" t="s">
        <v>118</v>
      </c>
    </row>
    <row r="3" spans="1:4" ht="12.75">
      <c r="A3" s="5" t="s">
        <v>119</v>
      </c>
      <c r="D3" s="45">
        <f>D4+D5+D6+D7+D12</f>
        <v>166241</v>
      </c>
    </row>
    <row r="4" spans="1:4" ht="12.75">
      <c r="A4" s="8" t="s">
        <v>120</v>
      </c>
      <c r="D4" s="46">
        <v>68431</v>
      </c>
    </row>
    <row r="5" spans="1:4" ht="12.75">
      <c r="A5" s="8" t="s">
        <v>121</v>
      </c>
      <c r="D5" s="46">
        <v>17360</v>
      </c>
    </row>
    <row r="6" spans="1:4" ht="12.75">
      <c r="A6" s="8" t="s">
        <v>122</v>
      </c>
      <c r="D6" s="46">
        <v>73372</v>
      </c>
    </row>
    <row r="7" spans="1:4" ht="12.75">
      <c r="A7" s="8" t="s">
        <v>123</v>
      </c>
      <c r="D7" s="46">
        <f>D8+D9+D10+D11</f>
        <v>7078</v>
      </c>
    </row>
    <row r="8" spans="1:4" ht="12.75">
      <c r="A8" s="8" t="s">
        <v>124</v>
      </c>
      <c r="D8" s="44">
        <v>575</v>
      </c>
    </row>
    <row r="9" spans="1:4" ht="12.75">
      <c r="A9" s="8" t="s">
        <v>125</v>
      </c>
      <c r="D9" s="44">
        <v>1940</v>
      </c>
    </row>
    <row r="10" spans="1:4" ht="12.75">
      <c r="A10" s="8" t="s">
        <v>126</v>
      </c>
      <c r="D10" s="44">
        <v>4563</v>
      </c>
    </row>
    <row r="11" spans="1:4" ht="12.75">
      <c r="A11" s="8" t="s">
        <v>127</v>
      </c>
      <c r="D11" s="44">
        <v>0</v>
      </c>
    </row>
    <row r="12" spans="1:4" ht="12.75">
      <c r="A12" s="8" t="s">
        <v>128</v>
      </c>
      <c r="D12" s="46">
        <v>0</v>
      </c>
    </row>
    <row r="14" spans="1:4" ht="12.75">
      <c r="A14" s="5" t="s">
        <v>129</v>
      </c>
      <c r="D14" s="45">
        <f>D15+D16+D17</f>
        <v>102543</v>
      </c>
    </row>
    <row r="15" spans="1:4" ht="12.75">
      <c r="A15" s="8" t="s">
        <v>130</v>
      </c>
      <c r="D15" s="46">
        <v>75970</v>
      </c>
    </row>
    <row r="16" spans="1:4" ht="12.75">
      <c r="A16" s="8" t="s">
        <v>131</v>
      </c>
      <c r="D16" s="46">
        <v>26273</v>
      </c>
    </row>
    <row r="17" spans="1:4" ht="12.75">
      <c r="A17" s="8" t="s">
        <v>132</v>
      </c>
      <c r="D17" s="46">
        <f>D18+D19+D20</f>
        <v>300</v>
      </c>
    </row>
    <row r="18" spans="1:4" ht="12.75">
      <c r="A18" s="8" t="s">
        <v>133</v>
      </c>
      <c r="D18" s="44">
        <v>0</v>
      </c>
    </row>
    <row r="19" spans="1:4" ht="12.75">
      <c r="A19" s="8" t="s">
        <v>134</v>
      </c>
      <c r="D19" s="44">
        <v>300</v>
      </c>
    </row>
    <row r="20" spans="1:4" ht="12.75">
      <c r="A20" s="8" t="s">
        <v>135</v>
      </c>
      <c r="D20" s="44">
        <v>0</v>
      </c>
    </row>
    <row r="22" spans="1:4" ht="12.75">
      <c r="A22" s="9" t="s">
        <v>136</v>
      </c>
      <c r="B22" s="7"/>
      <c r="C22" s="7"/>
      <c r="D22" s="45">
        <v>0</v>
      </c>
    </row>
    <row r="23" spans="1:2" ht="12.75">
      <c r="A23" s="7"/>
      <c r="B23" s="7"/>
    </row>
    <row r="24" spans="1:4" ht="12.75">
      <c r="A24" s="9" t="s">
        <v>137</v>
      </c>
      <c r="B24" s="7"/>
      <c r="D24" s="45">
        <f>D25+D26</f>
        <v>5200</v>
      </c>
    </row>
    <row r="25" spans="1:4" ht="12.75">
      <c r="A25" s="8" t="s">
        <v>138</v>
      </c>
      <c r="B25" s="7"/>
      <c r="C25" s="7"/>
      <c r="D25" s="46">
        <v>0</v>
      </c>
    </row>
    <row r="26" spans="1:4" ht="12.75">
      <c r="A26" s="7" t="s">
        <v>139</v>
      </c>
      <c r="B26" s="7"/>
      <c r="C26" s="7"/>
      <c r="D26" s="46">
        <v>5200</v>
      </c>
    </row>
    <row r="27" spans="1:2" ht="12.75">
      <c r="A27" s="7"/>
      <c r="B27" s="7"/>
    </row>
    <row r="28" spans="1:4" ht="12.75">
      <c r="A28" s="5" t="s">
        <v>140</v>
      </c>
      <c r="D28" s="45">
        <f>D3+D14+D22+D24</f>
        <v>273984</v>
      </c>
    </row>
    <row r="30" ht="12.75">
      <c r="A30" s="43" t="s">
        <v>141</v>
      </c>
    </row>
    <row r="32" spans="1:4" ht="12.75">
      <c r="A32" s="5" t="s">
        <v>142</v>
      </c>
      <c r="D32" s="45">
        <f>D33+D34+D39+D46</f>
        <v>174116</v>
      </c>
    </row>
    <row r="33" spans="1:4" ht="12.75">
      <c r="A33" s="8" t="s">
        <v>143</v>
      </c>
      <c r="D33" s="46">
        <v>12119</v>
      </c>
    </row>
    <row r="34" spans="1:4" ht="12.75">
      <c r="A34" s="8" t="s">
        <v>144</v>
      </c>
      <c r="D34" s="46">
        <f>D35+D36+D37+D38</f>
        <v>75077</v>
      </c>
    </row>
    <row r="35" spans="1:4" ht="12.75">
      <c r="A35" s="8" t="s">
        <v>145</v>
      </c>
      <c r="D35" s="44">
        <v>0</v>
      </c>
    </row>
    <row r="36" spans="1:4" ht="12.75">
      <c r="A36" s="8" t="s">
        <v>147</v>
      </c>
      <c r="D36" s="44">
        <v>30000</v>
      </c>
    </row>
    <row r="37" spans="1:4" ht="12.75">
      <c r="A37" s="8" t="s">
        <v>148</v>
      </c>
      <c r="D37" s="44">
        <v>44777</v>
      </c>
    </row>
    <row r="38" spans="1:4" ht="12.75">
      <c r="A38" s="8" t="s">
        <v>149</v>
      </c>
      <c r="D38" s="44">
        <v>300</v>
      </c>
    </row>
    <row r="39" spans="1:4" ht="12.75">
      <c r="A39" s="39" t="s">
        <v>146</v>
      </c>
      <c r="D39" s="46">
        <f>D40+D41+D42+D44+D45</f>
        <v>42085</v>
      </c>
    </row>
    <row r="40" spans="1:4" ht="12.75">
      <c r="A40" s="39" t="s">
        <v>150</v>
      </c>
      <c r="B40" s="39"/>
      <c r="D40" s="44">
        <v>39286</v>
      </c>
    </row>
    <row r="41" spans="1:4" ht="12.75">
      <c r="A41" s="8" t="s">
        <v>151</v>
      </c>
      <c r="D41" s="44">
        <v>0</v>
      </c>
    </row>
    <row r="42" spans="1:4" ht="12.75">
      <c r="A42" s="8" t="s">
        <v>152</v>
      </c>
      <c r="D42" s="44">
        <v>0</v>
      </c>
    </row>
    <row r="43" ht="12.75">
      <c r="A43" s="42" t="s">
        <v>153</v>
      </c>
    </row>
    <row r="44" spans="1:4" ht="12.75">
      <c r="A44" s="42" t="s">
        <v>154</v>
      </c>
      <c r="D44" s="44">
        <v>0</v>
      </c>
    </row>
    <row r="45" spans="1:4" ht="12.75">
      <c r="A45" s="8" t="s">
        <v>155</v>
      </c>
      <c r="D45" s="44">
        <v>2799</v>
      </c>
    </row>
    <row r="46" spans="1:4" ht="12.75">
      <c r="A46" s="8" t="s">
        <v>156</v>
      </c>
      <c r="D46" s="46">
        <f>D47+D48+D49+D50</f>
        <v>44835</v>
      </c>
    </row>
    <row r="47" spans="1:4" ht="12.75">
      <c r="A47" s="8" t="s">
        <v>157</v>
      </c>
      <c r="D47" s="44">
        <v>44835</v>
      </c>
    </row>
    <row r="48" spans="1:4" ht="12.75">
      <c r="A48" s="8" t="s">
        <v>158</v>
      </c>
      <c r="D48" s="44">
        <v>0</v>
      </c>
    </row>
    <row r="49" spans="1:4" ht="12.75">
      <c r="A49" s="8" t="s">
        <v>159</v>
      </c>
      <c r="D49" s="44">
        <v>0</v>
      </c>
    </row>
    <row r="50" spans="1:4" ht="12.75">
      <c r="A50" s="8" t="s">
        <v>160</v>
      </c>
      <c r="D50" s="44">
        <v>0</v>
      </c>
    </row>
    <row r="52" spans="1:4" ht="12.75">
      <c r="A52" s="5" t="s">
        <v>161</v>
      </c>
      <c r="D52" s="45">
        <f>D53+D57+D60</f>
        <v>49832</v>
      </c>
    </row>
    <row r="53" spans="1:4" ht="12.75">
      <c r="A53" s="8" t="s">
        <v>162</v>
      </c>
      <c r="D53" s="46">
        <f>D54+D55+D56</f>
        <v>12962</v>
      </c>
    </row>
    <row r="54" spans="1:4" ht="12.75">
      <c r="A54" s="8" t="s">
        <v>163</v>
      </c>
      <c r="D54" s="44">
        <v>152</v>
      </c>
    </row>
    <row r="55" spans="1:4" ht="12.75">
      <c r="A55" s="8" t="s">
        <v>164</v>
      </c>
      <c r="D55" s="44">
        <v>12810</v>
      </c>
    </row>
    <row r="56" spans="1:4" ht="12.75">
      <c r="A56" s="8" t="s">
        <v>165</v>
      </c>
      <c r="D56" s="44">
        <v>0</v>
      </c>
    </row>
    <row r="57" spans="1:4" ht="12.75">
      <c r="A57" s="8" t="s">
        <v>166</v>
      </c>
      <c r="D57" s="46">
        <f>D58+D59</f>
        <v>0</v>
      </c>
    </row>
    <row r="58" spans="1:4" ht="12.75">
      <c r="A58" s="8" t="s">
        <v>167</v>
      </c>
      <c r="D58" s="44">
        <v>0</v>
      </c>
    </row>
    <row r="59" spans="1:4" ht="12.75">
      <c r="A59" s="8" t="s">
        <v>168</v>
      </c>
      <c r="D59" s="44">
        <v>0</v>
      </c>
    </row>
    <row r="60" spans="1:4" ht="12.75">
      <c r="A60" s="8" t="s">
        <v>169</v>
      </c>
      <c r="D60" s="46">
        <f>D61+D62+D63</f>
        <v>36870</v>
      </c>
    </row>
    <row r="61" spans="1:4" ht="12.75">
      <c r="A61" s="8" t="s">
        <v>170</v>
      </c>
      <c r="D61" s="44">
        <v>36870</v>
      </c>
    </row>
    <row r="62" spans="1:4" ht="12.75">
      <c r="A62" s="8" t="s">
        <v>171</v>
      </c>
      <c r="D62" s="44">
        <v>0</v>
      </c>
    </row>
    <row r="63" spans="1:4" ht="12.75">
      <c r="A63" s="8" t="s">
        <v>172</v>
      </c>
      <c r="D63" s="44">
        <v>0</v>
      </c>
    </row>
    <row r="65" spans="1:4" ht="12.75">
      <c r="A65" s="5" t="s">
        <v>173</v>
      </c>
      <c r="D65" s="45">
        <v>0</v>
      </c>
    </row>
    <row r="67" spans="1:4" ht="12.75">
      <c r="A67" s="5" t="s">
        <v>174</v>
      </c>
      <c r="D67" s="45">
        <f>D68</f>
        <v>0</v>
      </c>
    </row>
    <row r="68" spans="1:4" ht="12.75">
      <c r="A68" s="8" t="s">
        <v>175</v>
      </c>
      <c r="D68" s="46">
        <v>0</v>
      </c>
    </row>
    <row r="70" spans="1:4" ht="12.75">
      <c r="A70" s="5" t="s">
        <v>176</v>
      </c>
      <c r="D70" s="45">
        <f>D32+D52+D65+D67</f>
        <v>223948</v>
      </c>
    </row>
    <row r="72" ht="12.75">
      <c r="A72" s="5" t="s">
        <v>177</v>
      </c>
    </row>
    <row r="73" spans="1:4" ht="12.75">
      <c r="A73" s="5" t="s">
        <v>178</v>
      </c>
      <c r="D73" s="45">
        <f>D28-D70</f>
        <v>50036</v>
      </c>
    </row>
    <row r="75" ht="12.75">
      <c r="A75" s="5" t="s">
        <v>179</v>
      </c>
    </row>
    <row r="77" ht="12.75">
      <c r="A77" s="5" t="s">
        <v>180</v>
      </c>
    </row>
    <row r="78" spans="1:4" ht="12.75">
      <c r="A78" s="5" t="s">
        <v>181</v>
      </c>
      <c r="D78" s="45">
        <f>D79+D80</f>
        <v>44836</v>
      </c>
    </row>
    <row r="79" spans="1:4" ht="12.75">
      <c r="A79" s="8" t="s">
        <v>182</v>
      </c>
      <c r="D79" s="46">
        <v>25223</v>
      </c>
    </row>
    <row r="80" spans="1:4" ht="12.75">
      <c r="A80" s="8" t="s">
        <v>183</v>
      </c>
      <c r="D80" s="46">
        <v>19613</v>
      </c>
    </row>
    <row r="82" ht="12.75">
      <c r="A82" s="5" t="s">
        <v>184</v>
      </c>
    </row>
    <row r="83" ht="12.75">
      <c r="A83" s="5" t="s">
        <v>185</v>
      </c>
    </row>
    <row r="85" spans="1:4" ht="12.75">
      <c r="A85" s="5" t="s">
        <v>186</v>
      </c>
      <c r="D85" s="45">
        <f>D86+D87</f>
        <v>0</v>
      </c>
    </row>
    <row r="86" spans="1:4" ht="12.75">
      <c r="A86" s="8" t="s">
        <v>187</v>
      </c>
      <c r="D86" s="46">
        <v>0</v>
      </c>
    </row>
    <row r="87" spans="1:4" ht="12.75">
      <c r="A87" s="8" t="s">
        <v>188</v>
      </c>
      <c r="D87" s="46">
        <v>0</v>
      </c>
    </row>
    <row r="89" spans="1:4" ht="12.75">
      <c r="A89" s="5" t="s">
        <v>189</v>
      </c>
      <c r="D89" s="45">
        <f>D90+D91</f>
        <v>9200</v>
      </c>
    </row>
    <row r="90" spans="1:4" ht="12.75">
      <c r="A90" s="8" t="s">
        <v>190</v>
      </c>
      <c r="D90" s="46">
        <v>0</v>
      </c>
    </row>
    <row r="91" spans="1:4" ht="12.75">
      <c r="A91" s="8" t="s">
        <v>191</v>
      </c>
      <c r="D91" s="46">
        <v>9200</v>
      </c>
    </row>
    <row r="93" spans="1:4" ht="12.75">
      <c r="A93" s="5" t="s">
        <v>192</v>
      </c>
      <c r="D93" s="45">
        <f>D78+D85+D89</f>
        <v>54036</v>
      </c>
    </row>
    <row r="95" ht="12.75">
      <c r="A95" s="5" t="s">
        <v>193</v>
      </c>
    </row>
    <row r="97" spans="1:4" ht="12.75">
      <c r="A97" s="5" t="s">
        <v>194</v>
      </c>
      <c r="D97" s="45">
        <f>D98+D99</f>
        <v>0</v>
      </c>
    </row>
    <row r="98" spans="1:4" ht="12.75">
      <c r="A98" s="8" t="s">
        <v>195</v>
      </c>
      <c r="D98" s="46">
        <v>0</v>
      </c>
    </row>
    <row r="99" spans="1:4" ht="12.75">
      <c r="A99" s="8" t="s">
        <v>196</v>
      </c>
      <c r="D99" s="46">
        <v>0</v>
      </c>
    </row>
    <row r="101" spans="1:4" ht="12.75">
      <c r="A101" s="5" t="s">
        <v>197</v>
      </c>
      <c r="D101" s="45">
        <f>D102+D103</f>
        <v>4000</v>
      </c>
    </row>
    <row r="102" spans="1:4" ht="12.75">
      <c r="A102" s="8" t="s">
        <v>198</v>
      </c>
      <c r="D102" s="46">
        <v>0</v>
      </c>
    </row>
    <row r="103" spans="1:4" ht="12.75">
      <c r="A103" s="8" t="s">
        <v>199</v>
      </c>
      <c r="D103" s="46">
        <v>4000</v>
      </c>
    </row>
    <row r="105" spans="1:4" ht="12.75">
      <c r="A105" s="5" t="s">
        <v>200</v>
      </c>
      <c r="D105" s="45">
        <f>D97+D101</f>
        <v>4000</v>
      </c>
    </row>
    <row r="106" ht="12.75">
      <c r="A106" s="5"/>
    </row>
    <row r="107" spans="1:4" ht="12.75">
      <c r="A107" s="5" t="s">
        <v>202</v>
      </c>
      <c r="B107" s="47">
        <f>D28+D105</f>
        <v>277984</v>
      </c>
      <c r="C107" s="48" t="s">
        <v>201</v>
      </c>
      <c r="D107" s="47">
        <f>D70+D93</f>
        <v>277984</v>
      </c>
    </row>
    <row r="108" ht="12.75">
      <c r="A108" s="5"/>
    </row>
    <row r="109" ht="12.75">
      <c r="A109" s="5"/>
    </row>
    <row r="110" ht="12.75">
      <c r="A110" s="5"/>
    </row>
  </sheetData>
  <sheetProtection selectLockedCells="1" selectUnlockedCells="1"/>
  <printOptions/>
  <pageMargins left="0.5229166666666667" right="0.23055555555555557" top="1.2395833333333333" bottom="0.19305555555555556" header="0.2361111111111111" footer="0.5118055555555555"/>
  <pageSetup horizontalDpi="300" verticalDpi="300" orientation="portrait" paperSize="9" r:id="rId1"/>
  <headerFooter alignWithMargins="0">
    <oddHeader>&amp;C&amp;"Arial,Félkövér dőlt"&amp;14Pereszteg Község Önkormányzatának 2011. évi költségvetési kiadás és bevétel tervezete&amp;R
1. sz. táblázat
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J21"/>
  <sheetViews>
    <sheetView view="pageLayout" zoomScale="94" zoomScalePageLayoutView="94" workbookViewId="0" topLeftCell="A4">
      <selection activeCell="F21" sqref="F21"/>
    </sheetView>
  </sheetViews>
  <sheetFormatPr defaultColWidth="9.140625" defaultRowHeight="12.75"/>
  <cols>
    <col min="1" max="1" width="26.8515625" style="36" customWidth="1"/>
    <col min="2" max="2" width="12.00390625" style="33" customWidth="1"/>
    <col min="3" max="3" width="13.28125" style="33" bestFit="1" customWidth="1"/>
    <col min="4" max="4" width="12.140625" style="33" bestFit="1" customWidth="1"/>
    <col min="5" max="5" width="15.28125" style="33" bestFit="1" customWidth="1"/>
    <col min="6" max="6" width="13.00390625" style="33" customWidth="1"/>
    <col min="7" max="7" width="13.28125" style="33" customWidth="1"/>
    <col min="8" max="8" width="14.421875" style="33" bestFit="1" customWidth="1"/>
    <col min="9" max="9" width="13.57421875" style="33" customWidth="1"/>
    <col min="10" max="10" width="12.28125" style="35" customWidth="1"/>
    <col min="11" max="16384" width="9.140625" style="33" customWidth="1"/>
  </cols>
  <sheetData>
    <row r="2" spans="1:10" s="27" customFormat="1" ht="48">
      <c r="A2" s="25" t="s">
        <v>0</v>
      </c>
      <c r="B2" s="26" t="s">
        <v>203</v>
      </c>
      <c r="C2" s="26" t="s">
        <v>1</v>
      </c>
      <c r="D2" s="26" t="s">
        <v>204</v>
      </c>
      <c r="E2" s="26" t="s">
        <v>205</v>
      </c>
      <c r="F2" s="26" t="s">
        <v>206</v>
      </c>
      <c r="G2" s="26" t="s">
        <v>207</v>
      </c>
      <c r="H2" s="26" t="s">
        <v>208</v>
      </c>
      <c r="I2" s="26" t="s">
        <v>209</v>
      </c>
      <c r="J2" s="26" t="s">
        <v>2</v>
      </c>
    </row>
    <row r="3" spans="1:10" s="30" customFormat="1" ht="12">
      <c r="A3" s="28" t="s">
        <v>97</v>
      </c>
      <c r="B3" s="29">
        <v>1601</v>
      </c>
      <c r="C3" s="29"/>
      <c r="D3" s="29"/>
      <c r="E3" s="29"/>
      <c r="F3" s="29"/>
      <c r="G3" s="29"/>
      <c r="H3" s="29"/>
      <c r="I3" s="29"/>
      <c r="J3" s="34">
        <f>SUM(B3:I3)</f>
        <v>1601</v>
      </c>
    </row>
    <row r="4" spans="1:10" s="30" customFormat="1" ht="12">
      <c r="A4" s="28" t="s">
        <v>98</v>
      </c>
      <c r="B4" s="29">
        <v>1601</v>
      </c>
      <c r="C4" s="29"/>
      <c r="D4" s="29"/>
      <c r="E4" s="29"/>
      <c r="F4" s="29"/>
      <c r="G4" s="29"/>
      <c r="H4" s="29"/>
      <c r="I4" s="29"/>
      <c r="J4" s="34">
        <f aca="true" t="shared" si="0" ref="J4:J21">SUM(B4:I4)</f>
        <v>1601</v>
      </c>
    </row>
    <row r="5" spans="1:10" ht="12">
      <c r="A5" s="31" t="s">
        <v>3</v>
      </c>
      <c r="B5" s="32">
        <v>2458</v>
      </c>
      <c r="C5" s="32"/>
      <c r="D5" s="32"/>
      <c r="E5" s="32"/>
      <c r="F5" s="32"/>
      <c r="G5" s="32"/>
      <c r="H5" s="32"/>
      <c r="I5" s="32"/>
      <c r="J5" s="34">
        <f t="shared" si="0"/>
        <v>2458</v>
      </c>
    </row>
    <row r="6" spans="1:10" ht="18.75" customHeight="1">
      <c r="A6" s="31" t="s">
        <v>4</v>
      </c>
      <c r="B6" s="32">
        <v>810</v>
      </c>
      <c r="C6" s="32"/>
      <c r="D6" s="32"/>
      <c r="E6" s="32"/>
      <c r="F6" s="32"/>
      <c r="G6" s="32"/>
      <c r="H6" s="32"/>
      <c r="I6" s="32"/>
      <c r="J6" s="34">
        <f t="shared" si="0"/>
        <v>810</v>
      </c>
    </row>
    <row r="7" spans="1:10" ht="24">
      <c r="A7" s="31" t="s">
        <v>59</v>
      </c>
      <c r="B7" s="32">
        <v>38</v>
      </c>
      <c r="C7" s="32"/>
      <c r="D7" s="32"/>
      <c r="E7" s="32"/>
      <c r="F7" s="32"/>
      <c r="G7" s="32"/>
      <c r="H7" s="32"/>
      <c r="I7" s="32"/>
      <c r="J7" s="34">
        <f t="shared" si="0"/>
        <v>38</v>
      </c>
    </row>
    <row r="8" spans="1:10" ht="24">
      <c r="A8" s="31" t="s">
        <v>60</v>
      </c>
      <c r="B8" s="32">
        <v>576</v>
      </c>
      <c r="C8" s="32"/>
      <c r="D8" s="32"/>
      <c r="E8" s="32"/>
      <c r="F8" s="32"/>
      <c r="G8" s="32"/>
      <c r="H8" s="32"/>
      <c r="I8" s="32"/>
      <c r="J8" s="34">
        <f t="shared" si="0"/>
        <v>576</v>
      </c>
    </row>
    <row r="9" spans="1:10" ht="12">
      <c r="A9" s="31" t="s">
        <v>61</v>
      </c>
      <c r="B9" s="32">
        <v>2535</v>
      </c>
      <c r="C9" s="32"/>
      <c r="D9" s="32"/>
      <c r="E9" s="32"/>
      <c r="F9" s="32"/>
      <c r="G9" s="32"/>
      <c r="H9" s="32"/>
      <c r="I9" s="32"/>
      <c r="J9" s="34">
        <f t="shared" si="0"/>
        <v>2535</v>
      </c>
    </row>
    <row r="10" spans="1:10" ht="24">
      <c r="A10" s="31" t="s">
        <v>62</v>
      </c>
      <c r="B10" s="32">
        <v>1500</v>
      </c>
      <c r="C10" s="32"/>
      <c r="D10" s="32"/>
      <c r="E10" s="32"/>
      <c r="F10" s="32"/>
      <c r="G10" s="32"/>
      <c r="H10" s="32">
        <v>36391</v>
      </c>
      <c r="I10" s="32"/>
      <c r="J10" s="34">
        <f t="shared" si="0"/>
        <v>37891</v>
      </c>
    </row>
    <row r="11" spans="1:10" ht="24">
      <c r="A11" s="31" t="s">
        <v>210</v>
      </c>
      <c r="B11" s="32">
        <v>1000</v>
      </c>
      <c r="C11" s="32"/>
      <c r="D11" s="32"/>
      <c r="E11" s="32"/>
      <c r="F11" s="32"/>
      <c r="G11" s="32"/>
      <c r="H11" s="32"/>
      <c r="I11" s="32"/>
      <c r="J11" s="34">
        <f t="shared" si="0"/>
        <v>1000</v>
      </c>
    </row>
    <row r="12" spans="1:10" ht="24">
      <c r="A12" s="31" t="s">
        <v>63</v>
      </c>
      <c r="B12" s="32"/>
      <c r="C12" s="32">
        <v>75077</v>
      </c>
      <c r="D12" s="32">
        <v>42085</v>
      </c>
      <c r="E12" s="32"/>
      <c r="F12" s="32">
        <v>12962</v>
      </c>
      <c r="G12" s="32"/>
      <c r="H12" s="32"/>
      <c r="I12" s="32"/>
      <c r="J12" s="34">
        <f t="shared" si="0"/>
        <v>130124</v>
      </c>
    </row>
    <row r="13" spans="1:10" ht="24">
      <c r="A13" s="31" t="s">
        <v>112</v>
      </c>
      <c r="B13" s="32"/>
      <c r="C13" s="32"/>
      <c r="D13" s="32"/>
      <c r="E13" s="32"/>
      <c r="F13" s="32"/>
      <c r="G13" s="32">
        <v>36870</v>
      </c>
      <c r="H13" s="32"/>
      <c r="I13" s="32"/>
      <c r="J13" s="34">
        <f t="shared" si="0"/>
        <v>36870</v>
      </c>
    </row>
    <row r="14" spans="1:10" ht="12">
      <c r="A14" s="31" t="s">
        <v>64</v>
      </c>
      <c r="B14" s="32"/>
      <c r="C14" s="32"/>
      <c r="D14" s="32"/>
      <c r="E14" s="32"/>
      <c r="F14" s="32"/>
      <c r="G14" s="32"/>
      <c r="H14" s="32"/>
      <c r="I14" s="32">
        <v>9200</v>
      </c>
      <c r="J14" s="34">
        <f t="shared" si="0"/>
        <v>9200</v>
      </c>
    </row>
    <row r="15" spans="1:10" ht="24">
      <c r="A15" s="31" t="s">
        <v>65</v>
      </c>
      <c r="B15" s="32"/>
      <c r="C15" s="32"/>
      <c r="D15" s="32"/>
      <c r="E15" s="32">
        <v>1200</v>
      </c>
      <c r="F15" s="32"/>
      <c r="G15" s="32"/>
      <c r="H15" s="32"/>
      <c r="I15" s="32"/>
      <c r="J15" s="34">
        <f t="shared" si="0"/>
        <v>1200</v>
      </c>
    </row>
    <row r="16" spans="1:10" ht="24">
      <c r="A16" s="31" t="s">
        <v>66</v>
      </c>
      <c r="B16" s="32"/>
      <c r="C16" s="32"/>
      <c r="D16" s="32"/>
      <c r="E16" s="32">
        <v>1200</v>
      </c>
      <c r="F16" s="32"/>
      <c r="G16" s="32"/>
      <c r="H16" s="32"/>
      <c r="I16" s="32"/>
      <c r="J16" s="34">
        <f t="shared" si="0"/>
        <v>1200</v>
      </c>
    </row>
    <row r="17" spans="1:10" ht="12">
      <c r="A17" s="31" t="s">
        <v>67</v>
      </c>
      <c r="B17" s="32"/>
      <c r="C17" s="32"/>
      <c r="D17" s="32"/>
      <c r="E17" s="32">
        <v>39335</v>
      </c>
      <c r="F17" s="32"/>
      <c r="G17" s="32"/>
      <c r="H17" s="32">
        <v>8445</v>
      </c>
      <c r="I17" s="32"/>
      <c r="J17" s="34">
        <f t="shared" si="0"/>
        <v>47780</v>
      </c>
    </row>
    <row r="18" spans="1:10" ht="24">
      <c r="A18" s="31" t="s">
        <v>68</v>
      </c>
      <c r="B18" s="32"/>
      <c r="C18" s="32"/>
      <c r="D18" s="32"/>
      <c r="E18" s="32">
        <v>2894</v>
      </c>
      <c r="F18" s="32"/>
      <c r="G18" s="32"/>
      <c r="H18" s="32"/>
      <c r="I18" s="32"/>
      <c r="J18" s="34">
        <f t="shared" si="0"/>
        <v>2894</v>
      </c>
    </row>
    <row r="19" spans="1:10" ht="24">
      <c r="A19" s="31" t="s">
        <v>69</v>
      </c>
      <c r="B19" s="32"/>
      <c r="C19" s="32"/>
      <c r="D19" s="32"/>
      <c r="E19" s="32">
        <v>67</v>
      </c>
      <c r="F19" s="32"/>
      <c r="G19" s="32"/>
      <c r="H19" s="32"/>
      <c r="I19" s="32"/>
      <c r="J19" s="34">
        <f t="shared" si="0"/>
        <v>67</v>
      </c>
    </row>
    <row r="20" spans="1:10" ht="24">
      <c r="A20" s="31" t="s">
        <v>211</v>
      </c>
      <c r="B20" s="32"/>
      <c r="C20" s="32"/>
      <c r="D20" s="32"/>
      <c r="E20" s="32">
        <v>139</v>
      </c>
      <c r="F20" s="32"/>
      <c r="G20" s="32"/>
      <c r="H20" s="32"/>
      <c r="I20" s="32"/>
      <c r="J20" s="34">
        <f t="shared" si="0"/>
        <v>139</v>
      </c>
    </row>
    <row r="21" spans="1:10" s="35" customFormat="1" ht="12">
      <c r="A21" s="31" t="s">
        <v>5</v>
      </c>
      <c r="B21" s="34">
        <f>SUM(B3:B19)</f>
        <v>12119</v>
      </c>
      <c r="C21" s="34">
        <f aca="true" t="shared" si="1" ref="C21:H21">SUM(C5:C19)</f>
        <v>75077</v>
      </c>
      <c r="D21" s="34">
        <f t="shared" si="1"/>
        <v>42085</v>
      </c>
      <c r="E21" s="34">
        <f>SUM(E5:E20)</f>
        <v>44835</v>
      </c>
      <c r="F21" s="34">
        <f>SUM(F5:F19)</f>
        <v>12962</v>
      </c>
      <c r="G21" s="34">
        <f t="shared" si="1"/>
        <v>36870</v>
      </c>
      <c r="H21" s="34">
        <f t="shared" si="1"/>
        <v>44836</v>
      </c>
      <c r="I21" s="34">
        <f>SUM(I3:I20)</f>
        <v>9200</v>
      </c>
      <c r="J21" s="34">
        <f t="shared" si="0"/>
        <v>277984</v>
      </c>
    </row>
  </sheetData>
  <sheetProtection selectLockedCells="1" selectUnlockedCells="1"/>
  <printOptions/>
  <pageMargins left="0.22013888888888888" right="0.1597222222222222" top="1.12" bottom="0.62" header="0.4" footer="0.5118055555555555"/>
  <pageSetup horizontalDpi="300" verticalDpi="300" orientation="landscape" paperSize="9" r:id="rId1"/>
  <headerFooter alignWithMargins="0">
    <oddHeader xml:space="preserve">&amp;C&amp;"Arial,Félkövér dőlt"&amp;16Pereszteg Község Önkormányzatának 2011. évi tervezett bevételei címenként
&amp;R
2. sz. táblázat 
adatok E Ft-ban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35"/>
  <sheetViews>
    <sheetView view="pageLayout" workbookViewId="0" topLeftCell="A1">
      <selection activeCell="F18" sqref="F18"/>
    </sheetView>
  </sheetViews>
  <sheetFormatPr defaultColWidth="9.140625" defaultRowHeight="12.75"/>
  <cols>
    <col min="1" max="1" width="42.7109375" style="35" customWidth="1"/>
    <col min="2" max="2" width="9.140625" style="33" bestFit="1" customWidth="1"/>
    <col min="3" max="3" width="10.140625" style="33" bestFit="1" customWidth="1"/>
    <col min="4" max="4" width="9.140625" style="33" customWidth="1"/>
    <col min="5" max="5" width="9.28125" style="33" bestFit="1" customWidth="1"/>
    <col min="6" max="6" width="9.8515625" style="33" customWidth="1"/>
    <col min="7" max="7" width="8.57421875" style="33" bestFit="1" customWidth="1"/>
    <col min="8" max="8" width="11.57421875" style="33" customWidth="1"/>
    <col min="9" max="9" width="12.57421875" style="33" customWidth="1"/>
    <col min="10" max="10" width="10.140625" style="33" bestFit="1" customWidth="1"/>
    <col min="11" max="11" width="9.140625" style="35" customWidth="1"/>
    <col min="12" max="16384" width="9.140625" style="33" customWidth="1"/>
  </cols>
  <sheetData>
    <row r="1" spans="1:11" s="36" customFormat="1" ht="48">
      <c r="A1" s="49" t="s">
        <v>0</v>
      </c>
      <c r="B1" s="50" t="s">
        <v>19</v>
      </c>
      <c r="C1" s="50" t="s">
        <v>6</v>
      </c>
      <c r="D1" s="50" t="s">
        <v>212</v>
      </c>
      <c r="E1" s="50" t="s">
        <v>213</v>
      </c>
      <c r="F1" s="50" t="s">
        <v>214</v>
      </c>
      <c r="G1" s="50" t="s">
        <v>215</v>
      </c>
      <c r="H1" s="50" t="s">
        <v>216</v>
      </c>
      <c r="I1" s="50" t="s">
        <v>9</v>
      </c>
      <c r="J1" s="51" t="s">
        <v>217</v>
      </c>
      <c r="K1" s="52" t="s">
        <v>10</v>
      </c>
    </row>
    <row r="2" spans="1:11" s="36" customFormat="1" ht="12">
      <c r="A2" s="53" t="s">
        <v>101</v>
      </c>
      <c r="B2" s="54"/>
      <c r="C2" s="54"/>
      <c r="D2" s="54">
        <v>375</v>
      </c>
      <c r="E2" s="54"/>
      <c r="F2" s="54"/>
      <c r="G2" s="54">
        <v>7631</v>
      </c>
      <c r="H2" s="54"/>
      <c r="I2" s="54"/>
      <c r="J2" s="55"/>
      <c r="K2" s="56">
        <f>SUM(B2:J2)</f>
        <v>8006</v>
      </c>
    </row>
    <row r="3" spans="1:11" s="36" customFormat="1" ht="12">
      <c r="A3" s="53" t="s">
        <v>102</v>
      </c>
      <c r="B3" s="54"/>
      <c r="C3" s="54"/>
      <c r="D3" s="54">
        <v>375</v>
      </c>
      <c r="E3" s="54"/>
      <c r="F3" s="54"/>
      <c r="G3" s="54">
        <v>7631</v>
      </c>
      <c r="H3" s="54"/>
      <c r="I3" s="54"/>
      <c r="J3" s="55"/>
      <c r="K3" s="56">
        <f aca="true" t="shared" si="0" ref="K3:K35">SUM(B3:J3)</f>
        <v>8006</v>
      </c>
    </row>
    <row r="4" spans="1:11" s="36" customFormat="1" ht="15" customHeight="1">
      <c r="A4" s="53" t="s">
        <v>224</v>
      </c>
      <c r="B4" s="54"/>
      <c r="C4" s="54"/>
      <c r="D4" s="54">
        <v>500</v>
      </c>
      <c r="E4" s="54"/>
      <c r="F4" s="54"/>
      <c r="G4" s="54"/>
      <c r="H4" s="54"/>
      <c r="I4" s="54"/>
      <c r="J4" s="55"/>
      <c r="K4" s="56">
        <f t="shared" si="0"/>
        <v>500</v>
      </c>
    </row>
    <row r="5" spans="1:11" ht="12">
      <c r="A5" s="57" t="s">
        <v>59</v>
      </c>
      <c r="B5" s="32"/>
      <c r="C5" s="32"/>
      <c r="D5" s="32">
        <v>38</v>
      </c>
      <c r="E5" s="32"/>
      <c r="F5" s="32"/>
      <c r="G5" s="32"/>
      <c r="H5" s="32"/>
      <c r="I5" s="32"/>
      <c r="J5" s="58"/>
      <c r="K5" s="56">
        <f t="shared" si="0"/>
        <v>38</v>
      </c>
    </row>
    <row r="6" spans="1:11" ht="12">
      <c r="A6" s="57" t="s">
        <v>70</v>
      </c>
      <c r="B6" s="32">
        <v>2576</v>
      </c>
      <c r="C6" s="32">
        <v>618</v>
      </c>
      <c r="D6" s="32">
        <v>1057</v>
      </c>
      <c r="E6" s="32"/>
      <c r="F6" s="32"/>
      <c r="G6" s="32"/>
      <c r="H6" s="32"/>
      <c r="I6" s="32"/>
      <c r="J6" s="58"/>
      <c r="K6" s="56">
        <f t="shared" si="0"/>
        <v>4251</v>
      </c>
    </row>
    <row r="7" spans="1:11" ht="12">
      <c r="A7" s="57" t="s">
        <v>71</v>
      </c>
      <c r="B7" s="32">
        <v>3240</v>
      </c>
      <c r="C7" s="32">
        <v>875</v>
      </c>
      <c r="D7" s="32">
        <v>549</v>
      </c>
      <c r="E7" s="32"/>
      <c r="F7" s="32"/>
      <c r="G7" s="32"/>
      <c r="H7" s="32"/>
      <c r="I7" s="32"/>
      <c r="J7" s="58"/>
      <c r="K7" s="56">
        <f t="shared" si="0"/>
        <v>4664</v>
      </c>
    </row>
    <row r="8" spans="1:11" ht="12">
      <c r="A8" s="57" t="s">
        <v>72</v>
      </c>
      <c r="B8" s="32">
        <v>10351</v>
      </c>
      <c r="C8" s="32">
        <v>2597</v>
      </c>
      <c r="D8" s="32">
        <v>4181</v>
      </c>
      <c r="E8" s="32"/>
      <c r="F8" s="32">
        <v>190</v>
      </c>
      <c r="G8" s="32">
        <v>10000</v>
      </c>
      <c r="H8" s="32"/>
      <c r="I8" s="32">
        <v>500</v>
      </c>
      <c r="J8" s="58"/>
      <c r="K8" s="56">
        <f t="shared" si="0"/>
        <v>27819</v>
      </c>
    </row>
    <row r="9" spans="1:11" ht="12">
      <c r="A9" s="57" t="s">
        <v>73</v>
      </c>
      <c r="B9" s="32">
        <v>1889</v>
      </c>
      <c r="C9" s="32">
        <v>471</v>
      </c>
      <c r="D9" s="32">
        <v>1075</v>
      </c>
      <c r="E9" s="32"/>
      <c r="F9" s="32"/>
      <c r="G9" s="32"/>
      <c r="H9" s="32"/>
      <c r="I9" s="32"/>
      <c r="J9" s="58"/>
      <c r="K9" s="56">
        <f t="shared" si="0"/>
        <v>3435</v>
      </c>
    </row>
    <row r="10" spans="1:11" ht="12">
      <c r="A10" s="57" t="s">
        <v>74</v>
      </c>
      <c r="B10" s="32"/>
      <c r="C10" s="32"/>
      <c r="D10" s="32">
        <v>2750</v>
      </c>
      <c r="E10" s="32"/>
      <c r="F10" s="32"/>
      <c r="G10" s="32"/>
      <c r="H10" s="32"/>
      <c r="I10" s="32"/>
      <c r="J10" s="58"/>
      <c r="K10" s="56">
        <f t="shared" si="0"/>
        <v>2750</v>
      </c>
    </row>
    <row r="11" spans="1:11" ht="12">
      <c r="A11" s="57" t="s">
        <v>75</v>
      </c>
      <c r="B11" s="32"/>
      <c r="C11" s="32"/>
      <c r="D11" s="32">
        <v>1555</v>
      </c>
      <c r="E11" s="32"/>
      <c r="F11" s="32">
        <v>5500</v>
      </c>
      <c r="G11" s="32"/>
      <c r="H11" s="32"/>
      <c r="I11" s="32"/>
      <c r="J11" s="58"/>
      <c r="K11" s="56">
        <f t="shared" si="0"/>
        <v>7055</v>
      </c>
    </row>
    <row r="12" spans="1:11" ht="12">
      <c r="A12" s="57" t="s">
        <v>113</v>
      </c>
      <c r="B12" s="32"/>
      <c r="C12" s="32"/>
      <c r="D12" s="32">
        <v>350</v>
      </c>
      <c r="E12" s="32"/>
      <c r="F12" s="32">
        <v>66917</v>
      </c>
      <c r="G12" s="32"/>
      <c r="H12" s="32"/>
      <c r="I12" s="32"/>
      <c r="J12" s="58"/>
      <c r="K12" s="56">
        <f t="shared" si="0"/>
        <v>67267</v>
      </c>
    </row>
    <row r="13" spans="1:11" ht="12">
      <c r="A13" s="57" t="s">
        <v>225</v>
      </c>
      <c r="B13" s="32"/>
      <c r="C13" s="32"/>
      <c r="D13" s="32">
        <v>500</v>
      </c>
      <c r="E13" s="32"/>
      <c r="F13" s="32"/>
      <c r="G13" s="32"/>
      <c r="H13" s="32"/>
      <c r="I13" s="32"/>
      <c r="J13" s="58"/>
      <c r="K13" s="56">
        <f t="shared" si="0"/>
        <v>500</v>
      </c>
    </row>
    <row r="14" spans="1:11" ht="12">
      <c r="A14" s="57" t="s">
        <v>76</v>
      </c>
      <c r="B14" s="32"/>
      <c r="C14" s="32"/>
      <c r="D14" s="32">
        <v>800</v>
      </c>
      <c r="E14" s="32"/>
      <c r="F14" s="32"/>
      <c r="G14" s="32"/>
      <c r="H14" s="32"/>
      <c r="I14" s="32"/>
      <c r="J14" s="58">
        <v>4000</v>
      </c>
      <c r="K14" s="56">
        <f t="shared" si="0"/>
        <v>4800</v>
      </c>
    </row>
    <row r="15" spans="1:11" ht="12">
      <c r="A15" s="57" t="s">
        <v>77</v>
      </c>
      <c r="B15" s="32"/>
      <c r="C15" s="32"/>
      <c r="D15" s="32"/>
      <c r="E15" s="32">
        <v>490</v>
      </c>
      <c r="F15" s="32"/>
      <c r="G15" s="32"/>
      <c r="H15" s="32"/>
      <c r="I15" s="32"/>
      <c r="J15" s="58"/>
      <c r="K15" s="56">
        <f t="shared" si="0"/>
        <v>490</v>
      </c>
    </row>
    <row r="16" spans="1:11" ht="12">
      <c r="A16" s="57" t="s">
        <v>78</v>
      </c>
      <c r="B16" s="32"/>
      <c r="C16" s="32"/>
      <c r="D16" s="32">
        <v>39880</v>
      </c>
      <c r="E16" s="32"/>
      <c r="F16" s="32">
        <v>3200</v>
      </c>
      <c r="G16" s="32"/>
      <c r="H16" s="32"/>
      <c r="I16" s="32">
        <v>4700</v>
      </c>
      <c r="J16" s="58"/>
      <c r="K16" s="56">
        <f t="shared" si="0"/>
        <v>47780</v>
      </c>
    </row>
    <row r="17" spans="1:11" ht="12">
      <c r="A17" s="57" t="s">
        <v>100</v>
      </c>
      <c r="B17" s="32">
        <v>1949</v>
      </c>
      <c r="C17" s="32">
        <v>471</v>
      </c>
      <c r="D17" s="32">
        <v>473</v>
      </c>
      <c r="E17" s="32"/>
      <c r="F17" s="32">
        <v>163</v>
      </c>
      <c r="G17" s="32"/>
      <c r="H17" s="32"/>
      <c r="I17" s="32"/>
      <c r="J17" s="58"/>
      <c r="K17" s="56">
        <f t="shared" si="0"/>
        <v>3056</v>
      </c>
    </row>
    <row r="18" spans="1:11" ht="12">
      <c r="A18" s="57" t="s">
        <v>69</v>
      </c>
      <c r="B18" s="32"/>
      <c r="C18" s="32"/>
      <c r="D18" s="32">
        <v>67</v>
      </c>
      <c r="E18" s="32"/>
      <c r="F18" s="32"/>
      <c r="G18" s="32"/>
      <c r="H18" s="32"/>
      <c r="I18" s="32"/>
      <c r="J18" s="58"/>
      <c r="K18" s="56">
        <f t="shared" si="0"/>
        <v>67</v>
      </c>
    </row>
    <row r="19" spans="1:11" ht="12">
      <c r="A19" s="57" t="s">
        <v>79</v>
      </c>
      <c r="B19" s="32"/>
      <c r="C19" s="32"/>
      <c r="D19" s="32"/>
      <c r="E19" s="32">
        <v>1302</v>
      </c>
      <c r="F19" s="32"/>
      <c r="G19" s="32"/>
      <c r="H19" s="32"/>
      <c r="I19" s="32"/>
      <c r="J19" s="58"/>
      <c r="K19" s="56">
        <f t="shared" si="0"/>
        <v>1302</v>
      </c>
    </row>
    <row r="20" spans="1:11" ht="12">
      <c r="A20" s="57" t="s">
        <v>80</v>
      </c>
      <c r="B20" s="32"/>
      <c r="C20" s="32">
        <v>340</v>
      </c>
      <c r="D20" s="32"/>
      <c r="E20" s="32">
        <v>1416</v>
      </c>
      <c r="F20" s="32"/>
      <c r="G20" s="32"/>
      <c r="H20" s="32"/>
      <c r="I20" s="32"/>
      <c r="J20" s="58"/>
      <c r="K20" s="56">
        <f t="shared" si="0"/>
        <v>1756</v>
      </c>
    </row>
    <row r="21" spans="1:11" ht="12">
      <c r="A21" s="57" t="s">
        <v>223</v>
      </c>
      <c r="B21" s="32"/>
      <c r="C21" s="32">
        <v>85</v>
      </c>
      <c r="D21" s="32"/>
      <c r="E21" s="32">
        <v>354</v>
      </c>
      <c r="F21" s="32"/>
      <c r="G21" s="32"/>
      <c r="H21" s="32"/>
      <c r="I21" s="32"/>
      <c r="J21" s="58"/>
      <c r="K21" s="56">
        <f t="shared" si="0"/>
        <v>439</v>
      </c>
    </row>
    <row r="22" spans="1:11" ht="12">
      <c r="A22" s="57" t="s">
        <v>81</v>
      </c>
      <c r="B22" s="32"/>
      <c r="C22" s="32"/>
      <c r="D22" s="32"/>
      <c r="E22" s="32">
        <v>139</v>
      </c>
      <c r="F22" s="32"/>
      <c r="G22" s="32"/>
      <c r="H22" s="32"/>
      <c r="I22" s="32"/>
      <c r="J22" s="58"/>
      <c r="K22" s="56">
        <f t="shared" si="0"/>
        <v>139</v>
      </c>
    </row>
    <row r="23" spans="1:11" ht="12">
      <c r="A23" s="57" t="s">
        <v>82</v>
      </c>
      <c r="B23" s="32"/>
      <c r="C23" s="32"/>
      <c r="D23" s="32"/>
      <c r="E23" s="32">
        <v>80</v>
      </c>
      <c r="F23" s="32"/>
      <c r="G23" s="32"/>
      <c r="H23" s="32"/>
      <c r="I23" s="32"/>
      <c r="J23" s="58"/>
      <c r="K23" s="56">
        <f t="shared" si="0"/>
        <v>80</v>
      </c>
    </row>
    <row r="24" spans="1:11" ht="12">
      <c r="A24" s="57" t="s">
        <v>83</v>
      </c>
      <c r="B24" s="32"/>
      <c r="C24" s="32"/>
      <c r="D24" s="32"/>
      <c r="E24" s="32">
        <v>225</v>
      </c>
      <c r="F24" s="32"/>
      <c r="G24" s="32"/>
      <c r="H24" s="32"/>
      <c r="I24" s="32"/>
      <c r="J24" s="58"/>
      <c r="K24" s="56">
        <f t="shared" si="0"/>
        <v>225</v>
      </c>
    </row>
    <row r="25" spans="1:11" ht="12">
      <c r="A25" s="57" t="s">
        <v>84</v>
      </c>
      <c r="B25" s="32"/>
      <c r="C25" s="32"/>
      <c r="D25" s="32"/>
      <c r="E25" s="32">
        <v>1047</v>
      </c>
      <c r="F25" s="32"/>
      <c r="G25" s="32"/>
      <c r="H25" s="32"/>
      <c r="I25" s="32"/>
      <c r="J25" s="58"/>
      <c r="K25" s="56">
        <f t="shared" si="0"/>
        <v>1047</v>
      </c>
    </row>
    <row r="26" spans="1:11" ht="12">
      <c r="A26" s="57" t="s">
        <v>226</v>
      </c>
      <c r="B26" s="32"/>
      <c r="C26" s="32"/>
      <c r="D26" s="32"/>
      <c r="E26" s="32">
        <v>105</v>
      </c>
      <c r="F26" s="32"/>
      <c r="G26" s="32"/>
      <c r="H26" s="32"/>
      <c r="I26" s="32"/>
      <c r="J26" s="58"/>
      <c r="K26" s="56">
        <f t="shared" si="0"/>
        <v>105</v>
      </c>
    </row>
    <row r="27" spans="1:11" ht="12">
      <c r="A27" s="57" t="s">
        <v>227</v>
      </c>
      <c r="B27" s="32"/>
      <c r="C27" s="32"/>
      <c r="D27" s="32"/>
      <c r="E27" s="32">
        <v>105</v>
      </c>
      <c r="F27" s="32"/>
      <c r="G27" s="32"/>
      <c r="H27" s="32"/>
      <c r="I27" s="32"/>
      <c r="J27" s="58"/>
      <c r="K27" s="56">
        <f t="shared" si="0"/>
        <v>105</v>
      </c>
    </row>
    <row r="28" spans="1:11" ht="12">
      <c r="A28" s="57" t="s">
        <v>85</v>
      </c>
      <c r="B28" s="32"/>
      <c r="C28" s="32"/>
      <c r="D28" s="32"/>
      <c r="E28" s="32">
        <v>90</v>
      </c>
      <c r="F28" s="32"/>
      <c r="G28" s="32"/>
      <c r="H28" s="32"/>
      <c r="I28" s="32"/>
      <c r="J28" s="58"/>
      <c r="K28" s="56">
        <f t="shared" si="0"/>
        <v>90</v>
      </c>
    </row>
    <row r="29" spans="1:11" ht="24">
      <c r="A29" s="57" t="s">
        <v>86</v>
      </c>
      <c r="B29" s="32"/>
      <c r="C29" s="32"/>
      <c r="D29" s="32"/>
      <c r="E29" s="32">
        <v>800</v>
      </c>
      <c r="F29" s="32"/>
      <c r="G29" s="32"/>
      <c r="H29" s="32"/>
      <c r="I29" s="32"/>
      <c r="J29" s="58"/>
      <c r="K29" s="56">
        <f t="shared" si="0"/>
        <v>800</v>
      </c>
    </row>
    <row r="30" spans="1:11" ht="24">
      <c r="A30" s="57" t="s">
        <v>87</v>
      </c>
      <c r="B30" s="32"/>
      <c r="C30" s="32"/>
      <c r="D30" s="32">
        <v>444</v>
      </c>
      <c r="E30" s="32"/>
      <c r="F30" s="32"/>
      <c r="G30" s="32"/>
      <c r="H30" s="32"/>
      <c r="I30" s="32"/>
      <c r="J30" s="58"/>
      <c r="K30" s="56">
        <f t="shared" si="0"/>
        <v>444</v>
      </c>
    </row>
    <row r="31" spans="1:11" ht="12">
      <c r="A31" s="57" t="s">
        <v>88</v>
      </c>
      <c r="B31" s="32"/>
      <c r="C31" s="32"/>
      <c r="D31" s="32">
        <v>775</v>
      </c>
      <c r="E31" s="32"/>
      <c r="F31" s="32"/>
      <c r="G31" s="32"/>
      <c r="H31" s="32"/>
      <c r="I31" s="32"/>
      <c r="J31" s="58"/>
      <c r="K31" s="56">
        <f t="shared" si="0"/>
        <v>775</v>
      </c>
    </row>
    <row r="32" spans="1:11" ht="24">
      <c r="A32" s="57" t="s">
        <v>89</v>
      </c>
      <c r="B32" s="32"/>
      <c r="C32" s="32"/>
      <c r="D32" s="32"/>
      <c r="E32" s="32">
        <v>700</v>
      </c>
      <c r="F32" s="32"/>
      <c r="G32" s="32"/>
      <c r="H32" s="32"/>
      <c r="I32" s="32"/>
      <c r="J32" s="58"/>
      <c r="K32" s="56">
        <f t="shared" si="0"/>
        <v>700</v>
      </c>
    </row>
    <row r="33" spans="1:11" ht="12">
      <c r="A33" s="57" t="s">
        <v>90</v>
      </c>
      <c r="B33" s="32"/>
      <c r="C33" s="32"/>
      <c r="D33" s="32">
        <v>329</v>
      </c>
      <c r="E33" s="32"/>
      <c r="F33" s="32"/>
      <c r="G33" s="32"/>
      <c r="H33" s="32"/>
      <c r="I33" s="32"/>
      <c r="J33" s="58"/>
      <c r="K33" s="56">
        <f t="shared" si="0"/>
        <v>329</v>
      </c>
    </row>
    <row r="34" spans="1:11" ht="12">
      <c r="A34" s="57" t="s">
        <v>91</v>
      </c>
      <c r="B34" s="32"/>
      <c r="C34" s="32"/>
      <c r="D34" s="32"/>
      <c r="E34" s="32"/>
      <c r="F34" s="32"/>
      <c r="G34" s="32"/>
      <c r="H34" s="32">
        <v>300</v>
      </c>
      <c r="I34" s="32"/>
      <c r="J34" s="58"/>
      <c r="K34" s="56">
        <f t="shared" si="0"/>
        <v>300</v>
      </c>
    </row>
    <row r="35" spans="1:11" s="35" customFormat="1" ht="12.75" thickBot="1">
      <c r="A35" s="59" t="s">
        <v>11</v>
      </c>
      <c r="B35" s="60">
        <f>SUM(B2:B34)</f>
        <v>20005</v>
      </c>
      <c r="C35" s="60">
        <f aca="true" t="shared" si="1" ref="C35:I35">SUM(C2:C34)</f>
        <v>5457</v>
      </c>
      <c r="D35" s="60">
        <f t="shared" si="1"/>
        <v>56073</v>
      </c>
      <c r="E35" s="60">
        <f t="shared" si="1"/>
        <v>6853</v>
      </c>
      <c r="F35" s="60">
        <f t="shared" si="1"/>
        <v>75970</v>
      </c>
      <c r="G35" s="60">
        <f>SUM(G2:G34)</f>
        <v>25262</v>
      </c>
      <c r="H35" s="60">
        <f t="shared" si="1"/>
        <v>300</v>
      </c>
      <c r="I35" s="60">
        <f t="shared" si="1"/>
        <v>5200</v>
      </c>
      <c r="J35" s="61">
        <f>SUM(J2:J34)</f>
        <v>4000</v>
      </c>
      <c r="K35" s="56">
        <f t="shared" si="0"/>
        <v>199120</v>
      </c>
    </row>
  </sheetData>
  <sheetProtection selectLockedCells="1" selectUnlockedCells="1"/>
  <printOptions/>
  <pageMargins left="0.1701388888888889" right="0.1701388888888889" top="0.94" bottom="0.30833333333333335" header="0.18611111111111112" footer="0.5118055555555555"/>
  <pageSetup horizontalDpi="300" verticalDpi="300" orientation="landscape" paperSize="9" r:id="rId1"/>
  <headerFooter alignWithMargins="0">
    <oddHeader>&amp;C&amp;"Arial,Félkövér dőlt"&amp;16Pereszteg Község Önkormányzatának 2011. évi tervezett kiadásai címenként &amp;R3. sz. táblázat
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K15"/>
  <sheetViews>
    <sheetView view="pageLayout" workbookViewId="0" topLeftCell="A10">
      <selection activeCell="K6" sqref="K6"/>
    </sheetView>
  </sheetViews>
  <sheetFormatPr defaultColWidth="9.140625" defaultRowHeight="12.75"/>
  <cols>
    <col min="1" max="1" width="29.421875" style="35" customWidth="1"/>
    <col min="2" max="2" width="11.57421875" style="33" customWidth="1"/>
    <col min="3" max="3" width="10.57421875" style="33" customWidth="1"/>
    <col min="4" max="4" width="9.140625" style="33" customWidth="1"/>
    <col min="5" max="5" width="14.421875" style="33" customWidth="1"/>
    <col min="6" max="6" width="9.140625" style="33" customWidth="1"/>
    <col min="7" max="7" width="9.8515625" style="33" customWidth="1"/>
    <col min="8" max="8" width="8.421875" style="33" customWidth="1"/>
    <col min="9" max="10" width="8.00390625" style="33" customWidth="1"/>
    <col min="11" max="11" width="11.140625" style="33" customWidth="1"/>
    <col min="12" max="16384" width="9.140625" style="33" customWidth="1"/>
  </cols>
  <sheetData>
    <row r="2" spans="1:11" s="62" customFormat="1" ht="60">
      <c r="A2" s="49" t="s">
        <v>12</v>
      </c>
      <c r="B2" s="50" t="s">
        <v>13</v>
      </c>
      <c r="C2" s="50" t="s">
        <v>6</v>
      </c>
      <c r="D2" s="50" t="s">
        <v>218</v>
      </c>
      <c r="E2" s="50" t="s">
        <v>213</v>
      </c>
      <c r="F2" s="50" t="s">
        <v>214</v>
      </c>
      <c r="G2" s="50" t="s">
        <v>215</v>
      </c>
      <c r="H2" s="50" t="s">
        <v>216</v>
      </c>
      <c r="I2" s="50" t="s">
        <v>219</v>
      </c>
      <c r="J2" s="51" t="s">
        <v>217</v>
      </c>
      <c r="K2" s="52" t="s">
        <v>8</v>
      </c>
    </row>
    <row r="3" spans="1:11" ht="12">
      <c r="A3" s="68" t="s">
        <v>92</v>
      </c>
      <c r="B3" s="32"/>
      <c r="C3" s="32"/>
      <c r="D3" s="32">
        <v>5305</v>
      </c>
      <c r="E3" s="32"/>
      <c r="F3" s="32"/>
      <c r="G3" s="32"/>
      <c r="H3" s="32"/>
      <c r="I3" s="63"/>
      <c r="J3" s="69"/>
      <c r="K3" s="64">
        <f>SUM(B3:J3)</f>
        <v>5305</v>
      </c>
    </row>
    <row r="4" spans="1:11" ht="12">
      <c r="A4" s="68" t="s">
        <v>93</v>
      </c>
      <c r="B4" s="32">
        <v>12710</v>
      </c>
      <c r="C4" s="32">
        <v>3117</v>
      </c>
      <c r="D4" s="32">
        <v>3290</v>
      </c>
      <c r="E4" s="32">
        <v>114</v>
      </c>
      <c r="F4" s="32"/>
      <c r="G4" s="32">
        <v>75</v>
      </c>
      <c r="H4" s="32"/>
      <c r="I4" s="63"/>
      <c r="J4" s="69"/>
      <c r="K4" s="64">
        <f aca="true" t="shared" si="0" ref="K4:K15">SUM(B4:J4)</f>
        <v>19306</v>
      </c>
    </row>
    <row r="5" spans="1:11" ht="12">
      <c r="A5" s="68" t="s">
        <v>220</v>
      </c>
      <c r="B5" s="32">
        <v>91</v>
      </c>
      <c r="C5" s="32">
        <v>25</v>
      </c>
      <c r="D5" s="32"/>
      <c r="E5" s="32"/>
      <c r="F5" s="32"/>
      <c r="G5" s="32"/>
      <c r="H5" s="32"/>
      <c r="I5" s="63"/>
      <c r="J5" s="69"/>
      <c r="K5" s="64">
        <f t="shared" si="0"/>
        <v>116</v>
      </c>
    </row>
    <row r="6" spans="1:11" s="35" customFormat="1" ht="12">
      <c r="A6" s="57" t="s">
        <v>14</v>
      </c>
      <c r="B6" s="34">
        <f>SUM(B3:B5)</f>
        <v>12801</v>
      </c>
      <c r="C6" s="34">
        <f aca="true" t="shared" si="1" ref="C6:J6">SUM(C3:C5)</f>
        <v>3142</v>
      </c>
      <c r="D6" s="34">
        <f t="shared" si="1"/>
        <v>8595</v>
      </c>
      <c r="E6" s="34">
        <f t="shared" si="1"/>
        <v>114</v>
      </c>
      <c r="F6" s="34">
        <f t="shared" si="1"/>
        <v>0</v>
      </c>
      <c r="G6" s="34">
        <f t="shared" si="1"/>
        <v>75</v>
      </c>
      <c r="H6" s="34">
        <f t="shared" si="1"/>
        <v>0</v>
      </c>
      <c r="I6" s="34">
        <f t="shared" si="1"/>
        <v>0</v>
      </c>
      <c r="J6" s="34">
        <f t="shared" si="1"/>
        <v>0</v>
      </c>
      <c r="K6" s="66">
        <f t="shared" si="0"/>
        <v>24727</v>
      </c>
    </row>
    <row r="7" spans="1:11" ht="12">
      <c r="A7" s="68" t="s">
        <v>94</v>
      </c>
      <c r="B7" s="32"/>
      <c r="C7" s="32"/>
      <c r="D7" s="32">
        <v>1554</v>
      </c>
      <c r="E7" s="32"/>
      <c r="F7" s="32"/>
      <c r="G7" s="32"/>
      <c r="H7" s="32"/>
      <c r="I7" s="63"/>
      <c r="J7" s="69"/>
      <c r="K7" s="64">
        <f t="shared" si="0"/>
        <v>1554</v>
      </c>
    </row>
    <row r="8" spans="1:11" ht="24">
      <c r="A8" s="68" t="s">
        <v>221</v>
      </c>
      <c r="B8" s="32">
        <v>11905</v>
      </c>
      <c r="C8" s="32">
        <v>2943</v>
      </c>
      <c r="D8" s="32">
        <v>3542</v>
      </c>
      <c r="E8" s="32">
        <v>111</v>
      </c>
      <c r="F8" s="32"/>
      <c r="G8" s="32">
        <v>515</v>
      </c>
      <c r="H8" s="32"/>
      <c r="I8" s="63"/>
      <c r="J8" s="69"/>
      <c r="K8" s="64">
        <f t="shared" si="0"/>
        <v>19016</v>
      </c>
    </row>
    <row r="9" spans="1:11" ht="24">
      <c r="A9" s="68" t="s">
        <v>222</v>
      </c>
      <c r="B9" s="32">
        <v>21560</v>
      </c>
      <c r="C9" s="32">
        <v>5322</v>
      </c>
      <c r="D9" s="32">
        <v>3517</v>
      </c>
      <c r="E9" s="32"/>
      <c r="F9" s="32"/>
      <c r="G9" s="32">
        <v>421</v>
      </c>
      <c r="H9" s="32"/>
      <c r="I9" s="63"/>
      <c r="J9" s="69"/>
      <c r="K9" s="64">
        <f t="shared" si="0"/>
        <v>30820</v>
      </c>
    </row>
    <row r="10" spans="1:11" ht="24">
      <c r="A10" s="68" t="s">
        <v>95</v>
      </c>
      <c r="B10" s="32">
        <v>360</v>
      </c>
      <c r="C10" s="32">
        <v>87</v>
      </c>
      <c r="D10" s="32"/>
      <c r="E10" s="32"/>
      <c r="F10" s="32"/>
      <c r="G10" s="32"/>
      <c r="H10" s="32"/>
      <c r="I10" s="63"/>
      <c r="J10" s="69"/>
      <c r="K10" s="64">
        <f t="shared" si="0"/>
        <v>447</v>
      </c>
    </row>
    <row r="11" spans="1:11" ht="19.5" customHeight="1">
      <c r="A11" s="68" t="s">
        <v>96</v>
      </c>
      <c r="B11" s="32">
        <v>1800</v>
      </c>
      <c r="C11" s="32">
        <v>409</v>
      </c>
      <c r="D11" s="32">
        <v>91</v>
      </c>
      <c r="E11" s="32"/>
      <c r="F11" s="32"/>
      <c r="G11" s="32"/>
      <c r="H11" s="32"/>
      <c r="I11" s="63"/>
      <c r="J11" s="69"/>
      <c r="K11" s="64">
        <f t="shared" si="0"/>
        <v>2300</v>
      </c>
    </row>
    <row r="12" spans="1:11" s="35" customFormat="1" ht="12">
      <c r="A12" s="57" t="s">
        <v>15</v>
      </c>
      <c r="B12" s="34">
        <f aca="true" t="shared" si="2" ref="B12:G12">SUM(B7:B11)</f>
        <v>35625</v>
      </c>
      <c r="C12" s="34">
        <f t="shared" si="2"/>
        <v>8761</v>
      </c>
      <c r="D12" s="34">
        <f t="shared" si="2"/>
        <v>8704</v>
      </c>
      <c r="E12" s="34">
        <f t="shared" si="2"/>
        <v>111</v>
      </c>
      <c r="F12" s="34">
        <f t="shared" si="2"/>
        <v>0</v>
      </c>
      <c r="G12" s="34">
        <f t="shared" si="2"/>
        <v>936</v>
      </c>
      <c r="H12" s="34"/>
      <c r="I12" s="65">
        <f>SUM(I7:I11)</f>
        <v>0</v>
      </c>
      <c r="J12" s="65">
        <f>SUM(J7:J11)</f>
        <v>0</v>
      </c>
      <c r="K12" s="66">
        <f t="shared" si="0"/>
        <v>54137</v>
      </c>
    </row>
    <row r="13" spans="1:11" s="35" customFormat="1" ht="12">
      <c r="A13" s="57" t="s">
        <v>16</v>
      </c>
      <c r="B13" s="34">
        <f aca="true" t="shared" si="3" ref="B13:G13">SUM(B6,B12)</f>
        <v>48426</v>
      </c>
      <c r="C13" s="34">
        <f t="shared" si="3"/>
        <v>11903</v>
      </c>
      <c r="D13" s="34">
        <f t="shared" si="3"/>
        <v>17299</v>
      </c>
      <c r="E13" s="34">
        <f t="shared" si="3"/>
        <v>225</v>
      </c>
      <c r="F13" s="34">
        <f t="shared" si="3"/>
        <v>0</v>
      </c>
      <c r="G13" s="34">
        <f t="shared" si="3"/>
        <v>1011</v>
      </c>
      <c r="H13" s="34"/>
      <c r="I13" s="65">
        <f>SUM(I6,I12)</f>
        <v>0</v>
      </c>
      <c r="J13" s="65">
        <f>SUM(J6,J12)</f>
        <v>0</v>
      </c>
      <c r="K13" s="66">
        <f t="shared" si="0"/>
        <v>78864</v>
      </c>
    </row>
    <row r="14" spans="1:11" ht="12">
      <c r="A14" s="57" t="s">
        <v>17</v>
      </c>
      <c r="B14" s="34">
        <f>'3.sz.tábla'!B35</f>
        <v>20005</v>
      </c>
      <c r="C14" s="34">
        <f>'3.sz.tábla'!C35</f>
        <v>5457</v>
      </c>
      <c r="D14" s="34">
        <f>'3.sz.tábla'!D35</f>
        <v>56073</v>
      </c>
      <c r="E14" s="34">
        <f>'3.sz.tábla'!E35</f>
        <v>6853</v>
      </c>
      <c r="F14" s="34">
        <f>'3.sz.tábla'!F35</f>
        <v>75970</v>
      </c>
      <c r="G14" s="34">
        <f>'3.sz.tábla'!G35</f>
        <v>25262</v>
      </c>
      <c r="H14" s="34">
        <f>'3.sz.tábla'!H35</f>
        <v>300</v>
      </c>
      <c r="I14" s="65">
        <f>'3.sz.tábla'!I35</f>
        <v>5200</v>
      </c>
      <c r="J14" s="65">
        <f>'3.sz.tábla'!J35</f>
        <v>4000</v>
      </c>
      <c r="K14" s="66">
        <f t="shared" si="0"/>
        <v>199120</v>
      </c>
    </row>
    <row r="15" spans="1:11" s="35" customFormat="1" ht="12">
      <c r="A15" s="59" t="s">
        <v>18</v>
      </c>
      <c r="B15" s="60">
        <f aca="true" t="shared" si="4" ref="B15:H15">SUM(B13:B14)</f>
        <v>68431</v>
      </c>
      <c r="C15" s="60">
        <f t="shared" si="4"/>
        <v>17360</v>
      </c>
      <c r="D15" s="60">
        <f t="shared" si="4"/>
        <v>73372</v>
      </c>
      <c r="E15" s="60">
        <f t="shared" si="4"/>
        <v>7078</v>
      </c>
      <c r="F15" s="60">
        <f t="shared" si="4"/>
        <v>75970</v>
      </c>
      <c r="G15" s="60">
        <f t="shared" si="4"/>
        <v>26273</v>
      </c>
      <c r="H15" s="60">
        <f t="shared" si="4"/>
        <v>300</v>
      </c>
      <c r="I15" s="67">
        <f>SUM(I13:I14)</f>
        <v>5200</v>
      </c>
      <c r="J15" s="67">
        <f>SUM(J13:J14)</f>
        <v>4000</v>
      </c>
      <c r="K15" s="66">
        <f t="shared" si="0"/>
        <v>277984</v>
      </c>
    </row>
  </sheetData>
  <sheetProtection selectLockedCells="1" selectUnlockedCells="1"/>
  <printOptions/>
  <pageMargins left="0.7479166666666667" right="0.75" top="1.55" bottom="0.30833333333333335" header="0.49" footer="0.5118055555555555"/>
  <pageSetup horizontalDpi="300" verticalDpi="300" orientation="landscape" paperSize="9" r:id="rId1"/>
  <headerFooter alignWithMargins="0">
    <oddHeader>&amp;C&amp;"Arial,Félkövér dőlt"&amp;16Pereszteg Község Önkormányzata önállóan működő intézményeinek 2011. évi tervezett kiadásai címenként &amp;R
4. sz. táblázat
adatok E Ft-ben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H58"/>
  <sheetViews>
    <sheetView view="pageLayout" workbookViewId="0" topLeftCell="A34">
      <selection activeCell="G59" sqref="G59"/>
    </sheetView>
  </sheetViews>
  <sheetFormatPr defaultColWidth="9.140625" defaultRowHeight="12.75"/>
  <sheetData>
    <row r="2" ht="12.75">
      <c r="H2" t="s">
        <v>117</v>
      </c>
    </row>
    <row r="4" ht="12.75">
      <c r="H4" t="s">
        <v>52</v>
      </c>
    </row>
    <row r="6" ht="12.75">
      <c r="A6" s="5" t="s">
        <v>53</v>
      </c>
    </row>
    <row r="8" ht="12.75">
      <c r="B8" s="5" t="s">
        <v>105</v>
      </c>
    </row>
    <row r="9" spans="3:7" ht="12.75">
      <c r="C9" t="s">
        <v>54</v>
      </c>
      <c r="G9" s="5">
        <v>10000</v>
      </c>
    </row>
    <row r="11" ht="12.75">
      <c r="B11" s="5" t="s">
        <v>101</v>
      </c>
    </row>
    <row r="12" spans="3:7" ht="12.75">
      <c r="C12" t="s">
        <v>55</v>
      </c>
      <c r="G12" s="5">
        <v>7631</v>
      </c>
    </row>
    <row r="13" ht="12.75">
      <c r="G13" s="5"/>
    </row>
    <row r="14" spans="2:7" ht="12.75">
      <c r="B14" s="5" t="s">
        <v>104</v>
      </c>
      <c r="G14" s="5"/>
    </row>
    <row r="15" spans="3:7" ht="12.75">
      <c r="C15" t="s">
        <v>55</v>
      </c>
      <c r="G15" s="5">
        <v>7631</v>
      </c>
    </row>
    <row r="16" ht="12.75">
      <c r="G16" s="5"/>
    </row>
    <row r="17" spans="2:7" ht="12.75">
      <c r="B17" s="5" t="s">
        <v>228</v>
      </c>
      <c r="G17" s="5"/>
    </row>
    <row r="18" spans="3:7" ht="12.75">
      <c r="C18" t="s">
        <v>229</v>
      </c>
      <c r="G18" s="5">
        <v>75</v>
      </c>
    </row>
    <row r="19" ht="12.75">
      <c r="G19" s="5"/>
    </row>
    <row r="20" spans="2:7" ht="12.75">
      <c r="B20" s="5" t="s">
        <v>108</v>
      </c>
      <c r="G20" s="5"/>
    </row>
    <row r="21" spans="3:7" ht="12.75">
      <c r="C21" t="s">
        <v>230</v>
      </c>
      <c r="G21" s="8">
        <v>176</v>
      </c>
    </row>
    <row r="22" spans="3:7" ht="12.75">
      <c r="C22" t="s">
        <v>231</v>
      </c>
      <c r="G22" s="8">
        <v>98</v>
      </c>
    </row>
    <row r="23" spans="3:7" ht="12.75">
      <c r="C23" t="s">
        <v>232</v>
      </c>
      <c r="G23" s="8">
        <v>167</v>
      </c>
    </row>
    <row r="24" spans="3:7" ht="12.75">
      <c r="C24" t="s">
        <v>233</v>
      </c>
      <c r="G24" s="8"/>
    </row>
    <row r="25" spans="3:7" ht="12.75">
      <c r="C25" t="s">
        <v>234</v>
      </c>
      <c r="G25" s="8">
        <v>74</v>
      </c>
    </row>
    <row r="26" spans="3:7" ht="12.75">
      <c r="C26" s="5" t="s">
        <v>45</v>
      </c>
      <c r="G26" s="5">
        <f>SUM(G21:G25)</f>
        <v>515</v>
      </c>
    </row>
    <row r="28" ht="12.75">
      <c r="B28" s="5" t="s">
        <v>109</v>
      </c>
    </row>
    <row r="29" spans="3:7" ht="12.75">
      <c r="C29" t="s">
        <v>230</v>
      </c>
      <c r="G29">
        <v>144</v>
      </c>
    </row>
    <row r="30" spans="3:7" ht="12.75">
      <c r="C30" t="s">
        <v>231</v>
      </c>
      <c r="G30">
        <v>79</v>
      </c>
    </row>
    <row r="31" spans="3:7" ht="12.75">
      <c r="C31" t="s">
        <v>232</v>
      </c>
      <c r="G31">
        <v>137</v>
      </c>
    </row>
    <row r="32" ht="12.75">
      <c r="C32" t="s">
        <v>233</v>
      </c>
    </row>
    <row r="33" spans="3:7" ht="12.75">
      <c r="C33" t="s">
        <v>234</v>
      </c>
      <c r="G33">
        <v>61</v>
      </c>
    </row>
    <row r="34" spans="3:7" ht="12.75">
      <c r="C34" t="s">
        <v>45</v>
      </c>
      <c r="G34" s="5">
        <f>SUM(G29:G33)</f>
        <v>421</v>
      </c>
    </row>
    <row r="36" spans="2:7" ht="12.75">
      <c r="B36" s="5" t="s">
        <v>45</v>
      </c>
      <c r="G36" s="5">
        <f>SUM(G9+G12+G15+G18+G26+G34)</f>
        <v>26273</v>
      </c>
    </row>
    <row r="38" ht="12.75">
      <c r="A38" s="5" t="s">
        <v>56</v>
      </c>
    </row>
    <row r="39" ht="12.75">
      <c r="A39" s="5"/>
    </row>
    <row r="40" spans="1:2" ht="12.75">
      <c r="A40" s="5"/>
      <c r="B40" s="5" t="s">
        <v>105</v>
      </c>
    </row>
    <row r="41" spans="1:7" ht="12.75">
      <c r="A41" s="5"/>
      <c r="C41" t="s">
        <v>235</v>
      </c>
      <c r="G41" s="5">
        <v>190</v>
      </c>
    </row>
    <row r="43" ht="12.75">
      <c r="B43" s="5" t="s">
        <v>106</v>
      </c>
    </row>
    <row r="44" spans="3:7" ht="12.75">
      <c r="C44" t="s">
        <v>57</v>
      </c>
      <c r="G44">
        <v>2000</v>
      </c>
    </row>
    <row r="45" spans="3:7" ht="12.75">
      <c r="C45" t="s">
        <v>236</v>
      </c>
      <c r="G45">
        <v>3250</v>
      </c>
    </row>
    <row r="46" spans="3:7" ht="12.75">
      <c r="C46" t="s">
        <v>237</v>
      </c>
      <c r="G46">
        <v>250</v>
      </c>
    </row>
    <row r="47" spans="3:7" ht="12.75">
      <c r="C47" s="5" t="s">
        <v>45</v>
      </c>
      <c r="G47" s="5">
        <f>SUM(G44:G46)</f>
        <v>5500</v>
      </c>
    </row>
    <row r="48" spans="3:7" ht="12.75">
      <c r="C48" s="5"/>
      <c r="G48" s="5"/>
    </row>
    <row r="49" spans="2:7" ht="12.75">
      <c r="B49" s="5" t="s">
        <v>112</v>
      </c>
      <c r="C49" s="5"/>
      <c r="G49" s="5"/>
    </row>
    <row r="50" spans="3:7" ht="12.75">
      <c r="C50" s="8" t="s">
        <v>114</v>
      </c>
      <c r="G50" s="5">
        <v>66917</v>
      </c>
    </row>
    <row r="52" ht="12.75">
      <c r="B52" s="5" t="s">
        <v>107</v>
      </c>
    </row>
    <row r="53" spans="3:7" ht="12.75">
      <c r="C53" t="s">
        <v>58</v>
      </c>
      <c r="G53" s="5">
        <v>3200</v>
      </c>
    </row>
    <row r="55" ht="12.75">
      <c r="B55" s="5" t="s">
        <v>238</v>
      </c>
    </row>
    <row r="56" spans="3:7" ht="12.75">
      <c r="C56" t="s">
        <v>239</v>
      </c>
      <c r="G56" s="5">
        <v>163</v>
      </c>
    </row>
    <row r="58" spans="2:7" s="5" customFormat="1" ht="12.75">
      <c r="B58" s="5" t="s">
        <v>45</v>
      </c>
      <c r="G58" s="5">
        <f>SUM(G41+G47+G53+G56+G50)</f>
        <v>75970</v>
      </c>
    </row>
  </sheetData>
  <sheetProtection selectLockedCells="1" selectUnlockedCells="1"/>
  <printOptions/>
  <pageMargins left="0.5229166666666667" right="0.23055555555555557" top="0.6701388888888888" bottom="0.30833333333333335" header="0.18611111111111112" footer="0.5118055555555555"/>
  <pageSetup horizontalDpi="300" verticalDpi="300" orientation="portrait" paperSize="9" r:id="rId1"/>
  <headerFooter alignWithMargins="0">
    <oddHeader>&amp;C&amp;"Arial,Félkövér dőlt"&amp;14Felhalmozási kiadások feladatonként 2011. év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E18"/>
  <sheetViews>
    <sheetView view="pageLayout" workbookViewId="0" topLeftCell="A1">
      <selection activeCell="E18" sqref="E18"/>
    </sheetView>
  </sheetViews>
  <sheetFormatPr defaultColWidth="9.140625" defaultRowHeight="12.75"/>
  <cols>
    <col min="1" max="1" width="12.57421875" style="0" customWidth="1"/>
    <col min="2" max="2" width="35.7109375" style="0" customWidth="1"/>
    <col min="3" max="3" width="13.7109375" style="11" customWidth="1"/>
    <col min="4" max="4" width="39.140625" style="0" customWidth="1"/>
    <col min="5" max="5" width="9.140625" style="12" customWidth="1"/>
  </cols>
  <sheetData>
    <row r="2" spans="2:5" ht="12.75">
      <c r="B2" s="3" t="s">
        <v>19</v>
      </c>
      <c r="C2" s="13">
        <f>'4.sz.tábla'!B15</f>
        <v>68431</v>
      </c>
      <c r="D2" s="3" t="s">
        <v>203</v>
      </c>
      <c r="E2" s="14">
        <f>'2.sz.tábla '!B21</f>
        <v>12119</v>
      </c>
    </row>
    <row r="3" spans="2:5" ht="12.75">
      <c r="B3" s="3" t="s">
        <v>20</v>
      </c>
      <c r="C3" s="13">
        <f>'4.sz.tábla'!C15</f>
        <v>17360</v>
      </c>
      <c r="D3" s="3" t="s">
        <v>241</v>
      </c>
      <c r="E3" s="14">
        <f>'2.sz.tábla '!C21</f>
        <v>75077</v>
      </c>
    </row>
    <row r="4" spans="2:5" ht="12.75">
      <c r="B4" s="3" t="s">
        <v>240</v>
      </c>
      <c r="C4" s="13">
        <f>'4.sz.tábla'!D15</f>
        <v>73372</v>
      </c>
      <c r="D4" s="3" t="s">
        <v>204</v>
      </c>
      <c r="E4" s="14">
        <f>'2.sz.tábla '!D21</f>
        <v>42085</v>
      </c>
    </row>
    <row r="5" spans="2:5" ht="12.75">
      <c r="B5" s="3" t="s">
        <v>213</v>
      </c>
      <c r="C5" s="13">
        <f>'4.sz.tábla'!E15</f>
        <v>7078</v>
      </c>
      <c r="D5" s="3" t="s">
        <v>205</v>
      </c>
      <c r="E5" s="14">
        <f>'2.sz.tábla '!E21</f>
        <v>44835</v>
      </c>
    </row>
    <row r="6" spans="2:5" ht="12.75">
      <c r="B6" s="3"/>
      <c r="C6" s="13"/>
      <c r="D6" s="3"/>
      <c r="E6" s="14"/>
    </row>
    <row r="7" spans="2:5" ht="12.75">
      <c r="B7" s="4" t="s">
        <v>21</v>
      </c>
      <c r="C7" s="15">
        <f>SUM(C2:C5)</f>
        <v>166241</v>
      </c>
      <c r="D7" s="4" t="s">
        <v>22</v>
      </c>
      <c r="E7" s="16">
        <f>SUM(E2:E6)</f>
        <v>174116</v>
      </c>
    </row>
    <row r="8" spans="2:5" s="5" customFormat="1" ht="12.75">
      <c r="B8"/>
      <c r="C8" s="11"/>
      <c r="D8"/>
      <c r="E8" s="12"/>
    </row>
    <row r="9" spans="2:5" ht="12.75">
      <c r="B9" s="10" t="s">
        <v>103</v>
      </c>
      <c r="C9" s="15">
        <f>'4.sz.tábla'!F15</f>
        <v>75970</v>
      </c>
      <c r="D9" s="40" t="s">
        <v>242</v>
      </c>
      <c r="E9" s="41">
        <f>'2.sz.tábla '!F21</f>
        <v>12962</v>
      </c>
    </row>
    <row r="10" spans="2:5" ht="12.75">
      <c r="B10" s="10" t="s">
        <v>7</v>
      </c>
      <c r="C10" s="15">
        <f>'4.sz.tábla'!G15</f>
        <v>26273</v>
      </c>
      <c r="D10" s="40" t="s">
        <v>243</v>
      </c>
      <c r="E10" s="37">
        <f>'2.sz.tábla '!G21</f>
        <v>36870</v>
      </c>
    </row>
    <row r="11" spans="2:5" ht="12.75">
      <c r="B11" s="10" t="s">
        <v>216</v>
      </c>
      <c r="C11" s="15">
        <f>'4.sz.tábla'!H14</f>
        <v>300</v>
      </c>
      <c r="D11" s="3"/>
      <c r="E11" s="37"/>
    </row>
    <row r="12" spans="2:5" ht="12.75">
      <c r="B12" s="4" t="s">
        <v>29</v>
      </c>
      <c r="C12" s="15">
        <f>SUM(C9:C11)</f>
        <v>102543</v>
      </c>
      <c r="D12" s="4" t="s">
        <v>23</v>
      </c>
      <c r="E12" s="16">
        <f>SUM(E9:E11)</f>
        <v>49832</v>
      </c>
    </row>
    <row r="13" spans="3:5" ht="12.75">
      <c r="C13"/>
      <c r="D13" s="17"/>
      <c r="E13" s="18"/>
    </row>
    <row r="14" spans="2:5" ht="12.75">
      <c r="B14" s="5" t="s">
        <v>219</v>
      </c>
      <c r="C14" s="5">
        <v>5200</v>
      </c>
      <c r="D14" s="70" t="s">
        <v>244</v>
      </c>
      <c r="E14" s="71">
        <f>'2.sz.tábla '!H21</f>
        <v>44836</v>
      </c>
    </row>
    <row r="15" spans="2:5" ht="12.75">
      <c r="B15" s="5" t="s">
        <v>217</v>
      </c>
      <c r="C15" s="5">
        <v>4000</v>
      </c>
      <c r="D15" s="70" t="s">
        <v>209</v>
      </c>
      <c r="E15" s="71">
        <f>'2.sz.tábla '!I21</f>
        <v>9200</v>
      </c>
    </row>
    <row r="16" spans="2:5" s="5" customFormat="1" ht="12.75">
      <c r="B16"/>
      <c r="C16" s="11"/>
      <c r="D16"/>
      <c r="E16" s="12"/>
    </row>
    <row r="17" spans="2:5" ht="12.75">
      <c r="B17" s="4" t="s">
        <v>24</v>
      </c>
      <c r="C17" s="15">
        <f>SUM(C7+C12+C14+C15)</f>
        <v>277984</v>
      </c>
      <c r="D17" s="4" t="s">
        <v>24</v>
      </c>
      <c r="E17" s="16">
        <f>SUM(E7+E12+E14+E15)</f>
        <v>277984</v>
      </c>
    </row>
    <row r="18" spans="2:5" s="5" customFormat="1" ht="12.75">
      <c r="B18"/>
      <c r="C18" s="11"/>
      <c r="D18"/>
      <c r="E18" s="12"/>
    </row>
  </sheetData>
  <sheetProtection selectLockedCells="1" selectUnlockedCells="1"/>
  <printOptions/>
  <pageMargins left="0.7798611111111111" right="0.7479166666666667" top="1.46875" bottom="0.30833333333333335" header="0.18611111111111112" footer="0.5118055555555555"/>
  <pageSetup horizontalDpi="300" verticalDpi="300" orientation="landscape" paperSize="9" r:id="rId1"/>
  <headerFooter alignWithMargins="0">
    <oddHeader>&amp;C&amp;"Arial,Félkövér dőlt"&amp;16A működési célú kiadások és az azokat finanszírozó bevételek, valamint a felhalmozási célú kiadások és az azokat finanszírozó bevételek 
2011. év&amp;R
6. sz. táblázat
adatok 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E33"/>
  <sheetViews>
    <sheetView view="pageLayout" zoomScale="91" zoomScalePageLayoutView="91" workbookViewId="0" topLeftCell="A13">
      <selection activeCell="E10" sqref="E10"/>
    </sheetView>
  </sheetViews>
  <sheetFormatPr defaultColWidth="9.140625" defaultRowHeight="12.75"/>
  <cols>
    <col min="2" max="2" width="34.00390625" style="19" customWidth="1"/>
    <col min="3" max="3" width="11.7109375" style="0" customWidth="1"/>
    <col min="4" max="4" width="12.57421875" style="0" customWidth="1"/>
    <col min="5" max="5" width="12.00390625" style="0" customWidth="1"/>
  </cols>
  <sheetData>
    <row r="2" spans="2:5" ht="12.75">
      <c r="B2" s="75" t="s">
        <v>25</v>
      </c>
      <c r="C2" s="75"/>
      <c r="D2" s="75"/>
      <c r="E2" s="75"/>
    </row>
    <row r="4" spans="2:5" s="5" customFormat="1" ht="12.75">
      <c r="B4" s="1" t="s">
        <v>12</v>
      </c>
      <c r="C4" s="4" t="s">
        <v>115</v>
      </c>
      <c r="D4" s="4" t="s">
        <v>99</v>
      </c>
      <c r="E4" s="4" t="s">
        <v>116</v>
      </c>
    </row>
    <row r="5" spans="2:5" ht="12.75">
      <c r="B5" s="38" t="s">
        <v>245</v>
      </c>
      <c r="C5" s="72">
        <f>'1.sz.tábla'!D33</f>
        <v>12119</v>
      </c>
      <c r="D5" s="72">
        <v>11950</v>
      </c>
      <c r="E5" s="72">
        <v>12050</v>
      </c>
    </row>
    <row r="6" spans="2:5" ht="12.75">
      <c r="B6" s="20" t="s">
        <v>26</v>
      </c>
      <c r="C6" s="72">
        <f>'1.sz.tábla'!D34</f>
        <v>75077</v>
      </c>
      <c r="D6" s="72">
        <v>75310</v>
      </c>
      <c r="E6" s="72">
        <v>75620</v>
      </c>
    </row>
    <row r="7" spans="2:5" ht="12.75">
      <c r="B7" s="38" t="s">
        <v>204</v>
      </c>
      <c r="C7" s="72">
        <f>'1.sz.tábla'!D39</f>
        <v>42085</v>
      </c>
      <c r="D7" s="72">
        <v>42750</v>
      </c>
      <c r="E7" s="72">
        <v>42990</v>
      </c>
    </row>
    <row r="8" spans="2:5" ht="12.75">
      <c r="B8" s="38" t="s">
        <v>205</v>
      </c>
      <c r="C8" s="72">
        <f>'1.sz.tábla'!D46</f>
        <v>44835</v>
      </c>
      <c r="D8" s="72">
        <v>44960</v>
      </c>
      <c r="E8" s="72">
        <v>45560</v>
      </c>
    </row>
    <row r="9" spans="2:5" ht="12.75">
      <c r="B9" s="38" t="s">
        <v>110</v>
      </c>
      <c r="C9" s="72">
        <f>'1.sz.tábla'!D79</f>
        <v>25223</v>
      </c>
      <c r="D9" s="72">
        <v>9100</v>
      </c>
      <c r="E9" s="72">
        <v>8320</v>
      </c>
    </row>
    <row r="10" spans="2:5" s="5" customFormat="1" ht="12.75">
      <c r="B10" s="1" t="s">
        <v>22</v>
      </c>
      <c r="C10" s="73">
        <f>SUM(C5:C9)</f>
        <v>199339</v>
      </c>
      <c r="D10" s="73">
        <f>SUM(D5:D9)</f>
        <v>184070</v>
      </c>
      <c r="E10" s="73">
        <f>SUM(E5:E9)</f>
        <v>184540</v>
      </c>
    </row>
    <row r="11" spans="2:5" ht="12.75">
      <c r="B11" s="20" t="s">
        <v>13</v>
      </c>
      <c r="C11" s="72">
        <f>'1.sz.tábla'!D4</f>
        <v>68431</v>
      </c>
      <c r="D11" s="72">
        <v>69100</v>
      </c>
      <c r="E11" s="72">
        <v>70250</v>
      </c>
    </row>
    <row r="12" spans="2:5" ht="12.75">
      <c r="B12" s="20" t="s">
        <v>27</v>
      </c>
      <c r="C12" s="72">
        <f>'1.sz.tábla'!D5</f>
        <v>17360</v>
      </c>
      <c r="D12" s="72">
        <v>17810</v>
      </c>
      <c r="E12" s="72">
        <v>18220</v>
      </c>
    </row>
    <row r="13" spans="2:5" ht="12.75">
      <c r="B13" s="38" t="s">
        <v>212</v>
      </c>
      <c r="C13" s="72">
        <f>'1.sz.tábla'!D6</f>
        <v>73372</v>
      </c>
      <c r="D13" s="72">
        <v>73400</v>
      </c>
      <c r="E13" s="72">
        <v>73870</v>
      </c>
    </row>
    <row r="14" spans="2:5" ht="12.75">
      <c r="B14" s="38" t="s">
        <v>213</v>
      </c>
      <c r="C14" s="72">
        <f>'1.sz.tábla'!D7</f>
        <v>7078</v>
      </c>
      <c r="D14" s="72">
        <v>6820</v>
      </c>
      <c r="E14" s="72">
        <v>6530</v>
      </c>
    </row>
    <row r="15" spans="2:5" ht="12.75">
      <c r="B15" s="38" t="s">
        <v>219</v>
      </c>
      <c r="C15" s="72">
        <f>'1.sz.tábla'!D26</f>
        <v>5200</v>
      </c>
      <c r="D15" s="72">
        <v>4900</v>
      </c>
      <c r="E15" s="72">
        <v>3900</v>
      </c>
    </row>
    <row r="16" spans="2:5" s="5" customFormat="1" ht="12.75">
      <c r="B16" s="1" t="s">
        <v>21</v>
      </c>
      <c r="C16" s="73">
        <f>SUM(C11:C15)</f>
        <v>171441</v>
      </c>
      <c r="D16" s="73">
        <f>SUM(D11:D15)</f>
        <v>172030</v>
      </c>
      <c r="E16" s="73">
        <f>SUM(E11:E15)</f>
        <v>172770</v>
      </c>
    </row>
    <row r="19" spans="2:5" ht="12.75">
      <c r="B19" s="75" t="s">
        <v>28</v>
      </c>
      <c r="C19" s="75"/>
      <c r="D19" s="75"/>
      <c r="E19" s="75"/>
    </row>
    <row r="21" spans="2:5" ht="30" customHeight="1">
      <c r="B21" s="38" t="s">
        <v>206</v>
      </c>
      <c r="C21" s="72">
        <f>'1.sz.tábla'!D53</f>
        <v>12962</v>
      </c>
      <c r="D21" s="72">
        <v>13100</v>
      </c>
      <c r="E21" s="72">
        <v>13240</v>
      </c>
    </row>
    <row r="22" spans="2:5" ht="12.75">
      <c r="B22" s="38" t="s">
        <v>243</v>
      </c>
      <c r="C22" s="72">
        <f>'1.sz.tábla'!D60</f>
        <v>36870</v>
      </c>
      <c r="D22" s="72">
        <v>5600</v>
      </c>
      <c r="E22" s="72">
        <v>7200</v>
      </c>
    </row>
    <row r="23" spans="2:5" ht="12.75">
      <c r="B23" s="38" t="s">
        <v>246</v>
      </c>
      <c r="C23" s="72">
        <f>'1.sz.tábla'!D91</f>
        <v>9200</v>
      </c>
      <c r="D23" s="72"/>
      <c r="E23" s="72"/>
    </row>
    <row r="24" spans="2:5" ht="12.75">
      <c r="B24" s="38" t="s">
        <v>111</v>
      </c>
      <c r="C24" s="72">
        <f>'1.sz.tábla'!D80</f>
        <v>19613</v>
      </c>
      <c r="D24" s="72">
        <v>4010</v>
      </c>
      <c r="E24" s="72">
        <v>5780</v>
      </c>
    </row>
    <row r="25" spans="2:5" s="5" customFormat="1" ht="25.5">
      <c r="B25" s="1" t="s">
        <v>23</v>
      </c>
      <c r="C25" s="73">
        <f>SUM(C21:C24)</f>
        <v>78645</v>
      </c>
      <c r="D25" s="73">
        <f>SUM(D21:D24)</f>
        <v>22710</v>
      </c>
      <c r="E25" s="73">
        <f>SUM(E21:E24)</f>
        <v>26220</v>
      </c>
    </row>
    <row r="26" spans="2:5" ht="12.75">
      <c r="B26" s="38" t="s">
        <v>247</v>
      </c>
      <c r="C26" s="72">
        <f>'1.sz.tábla'!D15</f>
        <v>75970</v>
      </c>
      <c r="D26" s="72">
        <v>13150</v>
      </c>
      <c r="E26" s="72">
        <v>14870</v>
      </c>
    </row>
    <row r="27" spans="2:5" ht="12.75">
      <c r="B27" s="38" t="s">
        <v>248</v>
      </c>
      <c r="C27" s="72">
        <f>'1.sz.tábla'!D16</f>
        <v>26273</v>
      </c>
      <c r="D27" s="72">
        <v>14200</v>
      </c>
      <c r="E27" s="72">
        <v>19620</v>
      </c>
    </row>
    <row r="28" spans="2:5" ht="12.75">
      <c r="B28" s="38" t="s">
        <v>216</v>
      </c>
      <c r="C28" s="72">
        <f>'1.sz.tábla'!D17</f>
        <v>300</v>
      </c>
      <c r="D28" s="72">
        <v>400</v>
      </c>
      <c r="E28" s="72">
        <v>500</v>
      </c>
    </row>
    <row r="29" spans="2:5" ht="12.75">
      <c r="B29" s="38" t="s">
        <v>249</v>
      </c>
      <c r="C29" s="72">
        <f>'1.sz.tábla'!D103</f>
        <v>4000</v>
      </c>
      <c r="D29" s="72">
        <v>7000</v>
      </c>
      <c r="E29" s="72">
        <v>3000</v>
      </c>
    </row>
    <row r="30" spans="2:5" s="5" customFormat="1" ht="27" customHeight="1">
      <c r="B30" s="1" t="s">
        <v>29</v>
      </c>
      <c r="C30" s="73">
        <f>SUM(C26:C29)</f>
        <v>106543</v>
      </c>
      <c r="D30" s="73">
        <f>SUM(D26:D29)</f>
        <v>34750</v>
      </c>
      <c r="E30" s="73">
        <f>SUM(E26:E29)</f>
        <v>37990</v>
      </c>
    </row>
    <row r="31" spans="3:5" ht="12.75">
      <c r="C31" s="47"/>
      <c r="D31" s="47"/>
      <c r="E31" s="47"/>
    </row>
    <row r="32" spans="2:5" ht="12.75">
      <c r="B32" s="1" t="s">
        <v>30</v>
      </c>
      <c r="C32" s="73">
        <f>C10+C25</f>
        <v>277984</v>
      </c>
      <c r="D32" s="73">
        <f>D10+D25</f>
        <v>206780</v>
      </c>
      <c r="E32" s="73">
        <f>E10+E25</f>
        <v>210760</v>
      </c>
    </row>
    <row r="33" spans="2:5" ht="12.75">
      <c r="B33" s="1" t="s">
        <v>31</v>
      </c>
      <c r="C33" s="73">
        <f>C16+C30</f>
        <v>277984</v>
      </c>
      <c r="D33" s="73">
        <f>D16+D30</f>
        <v>206780</v>
      </c>
      <c r="E33" s="73">
        <f>E16+E30</f>
        <v>210760</v>
      </c>
    </row>
  </sheetData>
  <sheetProtection selectLockedCells="1" selectUnlockedCells="1"/>
  <mergeCells count="2">
    <mergeCell ref="B2:E2"/>
    <mergeCell ref="B19:E19"/>
  </mergeCells>
  <printOptions/>
  <pageMargins left="0.6701388888888888" right="0.7479166666666667" top="1.4766483516483517" bottom="0.9840277777777777" header="0.11666666666666667" footer="0.5118055555555555"/>
  <pageSetup horizontalDpi="300" verticalDpi="300" orientation="portrait" paperSize="9" r:id="rId1"/>
  <headerFooter alignWithMargins="0">
    <oddHeader>&amp;C&amp;"Arial,Félkövér dőlt"&amp;16A működési és felhalmozási célú bevételek és kiadások 2011-2012-2013. év alakulását külön bemutató mérleg&amp;R
7. sz melléklet 
adatok E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Q21"/>
  <sheetViews>
    <sheetView tabSelected="1" view="pageLayout" zoomScale="87" zoomScalePageLayoutView="87" workbookViewId="0" topLeftCell="C1">
      <selection activeCell="P29" sqref="P29"/>
    </sheetView>
  </sheetViews>
  <sheetFormatPr defaultColWidth="9.140625" defaultRowHeight="12.75"/>
  <cols>
    <col min="1" max="1" width="28.57421875" style="6" bestFit="1" customWidth="1"/>
    <col min="2" max="2" width="7.57421875" style="0" customWidth="1"/>
    <col min="3" max="3" width="8.140625" style="0" customWidth="1"/>
    <col min="5" max="5" width="8.421875" style="0" customWidth="1"/>
    <col min="7" max="8" width="6.8515625" style="0" customWidth="1"/>
    <col min="9" max="9" width="10.140625" style="0" customWidth="1"/>
    <col min="10" max="10" width="9.28125" style="0" customWidth="1"/>
    <col min="11" max="11" width="8.140625" style="0" customWidth="1"/>
    <col min="12" max="12" width="7.8515625" style="0" customWidth="1"/>
    <col min="13" max="13" width="7.7109375" style="0" customWidth="1"/>
    <col min="14" max="14" width="9.7109375" style="0" customWidth="1"/>
  </cols>
  <sheetData>
    <row r="2" spans="1:14" s="5" customFormat="1" ht="12.75">
      <c r="A2" s="21" t="s">
        <v>32</v>
      </c>
      <c r="B2" s="22" t="s">
        <v>33</v>
      </c>
      <c r="C2" s="22" t="s">
        <v>34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45</v>
      </c>
    </row>
    <row r="3" spans="1:14" ht="12.75">
      <c r="A3" s="2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ht="12.75">
      <c r="A4" s="74" t="s">
        <v>245</v>
      </c>
      <c r="B4" s="3">
        <v>1050</v>
      </c>
      <c r="C4" s="3">
        <v>1200</v>
      </c>
      <c r="D4" s="3">
        <v>1110</v>
      </c>
      <c r="E4" s="3">
        <v>1110</v>
      </c>
      <c r="F4" s="3">
        <v>1319</v>
      </c>
      <c r="G4" s="3">
        <v>1100</v>
      </c>
      <c r="H4" s="3">
        <v>450</v>
      </c>
      <c r="I4" s="3">
        <v>450</v>
      </c>
      <c r="J4" s="3">
        <v>920</v>
      </c>
      <c r="K4" s="3">
        <v>1100</v>
      </c>
      <c r="L4" s="3">
        <v>1100</v>
      </c>
      <c r="M4" s="3">
        <v>1210</v>
      </c>
      <c r="N4" s="76">
        <f>'1.sz.tábla'!D33</f>
        <v>12119</v>
      </c>
      <c r="P4" s="24">
        <f>SUM(B4:M4)</f>
        <v>12119</v>
      </c>
      <c r="Q4" s="24">
        <f aca="true" t="shared" si="0" ref="Q4:Q19">P4-N4</f>
        <v>0</v>
      </c>
    </row>
    <row r="5" spans="1:17" ht="25.5">
      <c r="A5" s="74" t="s">
        <v>250</v>
      </c>
      <c r="B5" s="3">
        <v>1600</v>
      </c>
      <c r="C5" s="3">
        <v>1600</v>
      </c>
      <c r="D5" s="3">
        <v>29000</v>
      </c>
      <c r="E5" s="3">
        <v>1720</v>
      </c>
      <c r="F5" s="3">
        <v>1720</v>
      </c>
      <c r="G5" s="3">
        <v>1720</v>
      </c>
      <c r="H5" s="3">
        <v>1720</v>
      </c>
      <c r="I5" s="3">
        <v>1700</v>
      </c>
      <c r="J5" s="3">
        <v>29000</v>
      </c>
      <c r="K5" s="3">
        <v>1820</v>
      </c>
      <c r="L5" s="3">
        <v>1797</v>
      </c>
      <c r="M5" s="3">
        <v>1680</v>
      </c>
      <c r="N5" s="76">
        <f>'1.sz.tábla'!D34</f>
        <v>75077</v>
      </c>
      <c r="P5" s="24">
        <f aca="true" t="shared" si="1" ref="P5:P19">SUM(B5:M5)</f>
        <v>75077</v>
      </c>
      <c r="Q5" s="24">
        <f t="shared" si="0"/>
        <v>0</v>
      </c>
    </row>
    <row r="6" spans="1:17" ht="12.75">
      <c r="A6" s="74" t="s">
        <v>204</v>
      </c>
      <c r="B6" s="3">
        <v>3200</v>
      </c>
      <c r="C6" s="3">
        <v>3200</v>
      </c>
      <c r="D6" s="3">
        <v>3685</v>
      </c>
      <c r="E6" s="3">
        <v>3200</v>
      </c>
      <c r="F6" s="3">
        <v>3600</v>
      </c>
      <c r="G6" s="3">
        <v>3600</v>
      </c>
      <c r="H6" s="3">
        <v>3600</v>
      </c>
      <c r="I6" s="3">
        <v>3600</v>
      </c>
      <c r="J6" s="3">
        <v>3600</v>
      </c>
      <c r="K6" s="3">
        <v>3600</v>
      </c>
      <c r="L6" s="3">
        <v>3600</v>
      </c>
      <c r="M6" s="3">
        <v>3600</v>
      </c>
      <c r="N6" s="76">
        <f>'1.sz.tábla'!D39</f>
        <v>42085</v>
      </c>
      <c r="P6" s="24">
        <f>SUM(B6:M6)</f>
        <v>42085</v>
      </c>
      <c r="Q6" s="80">
        <f>P6-N6</f>
        <v>0</v>
      </c>
    </row>
    <row r="7" spans="1:17" ht="12.75">
      <c r="A7" s="74" t="s">
        <v>205</v>
      </c>
      <c r="B7" s="3">
        <v>2800</v>
      </c>
      <c r="C7" s="3">
        <v>2800</v>
      </c>
      <c r="D7" s="3">
        <v>2800</v>
      </c>
      <c r="E7" s="3">
        <v>7500</v>
      </c>
      <c r="F7" s="3">
        <v>2800</v>
      </c>
      <c r="G7" s="3">
        <v>2800</v>
      </c>
      <c r="H7" s="3">
        <v>7500</v>
      </c>
      <c r="I7" s="3">
        <v>2800</v>
      </c>
      <c r="J7" s="3">
        <v>2800</v>
      </c>
      <c r="K7" s="3">
        <v>4635</v>
      </c>
      <c r="L7" s="3">
        <v>2800</v>
      </c>
      <c r="M7" s="3">
        <v>2800</v>
      </c>
      <c r="N7" s="76">
        <f>'1.sz.tábla'!D46</f>
        <v>44835</v>
      </c>
      <c r="P7" s="24">
        <f t="shared" si="1"/>
        <v>44835</v>
      </c>
      <c r="Q7" s="24">
        <f t="shared" si="0"/>
        <v>0</v>
      </c>
    </row>
    <row r="8" spans="1:17" ht="12.75">
      <c r="A8" s="74" t="s">
        <v>251</v>
      </c>
      <c r="B8" s="3">
        <v>1080</v>
      </c>
      <c r="C8" s="3">
        <v>1080</v>
      </c>
      <c r="D8" s="3">
        <v>1080</v>
      </c>
      <c r="E8" s="3">
        <v>1080</v>
      </c>
      <c r="F8" s="3">
        <v>1080</v>
      </c>
      <c r="G8" s="3">
        <v>1080</v>
      </c>
      <c r="H8" s="3">
        <v>1080</v>
      </c>
      <c r="I8" s="3">
        <v>1080</v>
      </c>
      <c r="J8" s="3">
        <v>1080</v>
      </c>
      <c r="K8" s="3">
        <v>1080</v>
      </c>
      <c r="L8" s="3">
        <v>1080</v>
      </c>
      <c r="M8" s="3">
        <v>1082</v>
      </c>
      <c r="N8" s="76">
        <f>'1.sz.tábla'!D53</f>
        <v>12962</v>
      </c>
      <c r="P8" s="24">
        <f t="shared" si="1"/>
        <v>12962</v>
      </c>
      <c r="Q8" s="24">
        <f t="shared" si="0"/>
        <v>0</v>
      </c>
    </row>
    <row r="9" spans="1:17" ht="12.75">
      <c r="A9" s="74" t="s">
        <v>252</v>
      </c>
      <c r="B9" s="3"/>
      <c r="C9" s="3"/>
      <c r="D9" s="3"/>
      <c r="E9" s="3"/>
      <c r="F9" s="3">
        <v>18435</v>
      </c>
      <c r="G9" s="3"/>
      <c r="H9" s="3"/>
      <c r="I9" s="3">
        <v>18435</v>
      </c>
      <c r="J9" s="3"/>
      <c r="K9" s="3"/>
      <c r="L9" s="3"/>
      <c r="M9" s="3"/>
      <c r="N9" s="76">
        <f>'1.sz.tábla'!D60</f>
        <v>36870</v>
      </c>
      <c r="P9" s="24">
        <f t="shared" si="1"/>
        <v>36870</v>
      </c>
      <c r="Q9" s="24">
        <f t="shared" si="0"/>
        <v>0</v>
      </c>
    </row>
    <row r="10" spans="1:17" ht="12.75">
      <c r="A10" s="74" t="s">
        <v>209</v>
      </c>
      <c r="B10" s="3"/>
      <c r="C10" s="3"/>
      <c r="D10" s="3"/>
      <c r="E10" s="3"/>
      <c r="F10" s="3"/>
      <c r="G10" s="3"/>
      <c r="H10" s="3"/>
      <c r="I10" s="3"/>
      <c r="J10" s="3">
        <v>9200</v>
      </c>
      <c r="K10" s="3"/>
      <c r="L10" s="3"/>
      <c r="M10" s="3"/>
      <c r="N10" s="76">
        <f>'1.sz.tábla'!D89</f>
        <v>9200</v>
      </c>
      <c r="P10" s="24">
        <f t="shared" si="1"/>
        <v>9200</v>
      </c>
      <c r="Q10" s="24">
        <f t="shared" si="0"/>
        <v>0</v>
      </c>
    </row>
    <row r="11" spans="1:17" ht="12.75">
      <c r="A11" s="23" t="s">
        <v>47</v>
      </c>
      <c r="B11" s="3">
        <v>44836</v>
      </c>
      <c r="C11" s="3">
        <f aca="true" t="shared" si="2" ref="C11:M11">B21</f>
        <v>36466</v>
      </c>
      <c r="D11" s="3">
        <f t="shared" si="2"/>
        <v>28762</v>
      </c>
      <c r="E11" s="3">
        <f t="shared" si="2"/>
        <v>47437</v>
      </c>
      <c r="F11" s="3">
        <f t="shared" si="2"/>
        <v>43935</v>
      </c>
      <c r="G11" s="3">
        <f t="shared" si="2"/>
        <v>18594</v>
      </c>
      <c r="H11" s="3">
        <f t="shared" si="2"/>
        <v>15394</v>
      </c>
      <c r="I11" s="3">
        <f t="shared" si="2"/>
        <v>14394</v>
      </c>
      <c r="J11" s="3">
        <f t="shared" si="2"/>
        <v>1659</v>
      </c>
      <c r="K11" s="3">
        <f t="shared" si="2"/>
        <v>27516</v>
      </c>
      <c r="L11" s="3">
        <f t="shared" si="2"/>
        <v>20551</v>
      </c>
      <c r="M11" s="3">
        <f t="shared" si="2"/>
        <v>8828</v>
      </c>
      <c r="N11" s="76">
        <f>'1.sz.tábla'!D78</f>
        <v>44836</v>
      </c>
      <c r="P11" s="24">
        <f>SUM(B11:M11)</f>
        <v>308372</v>
      </c>
      <c r="Q11" s="24">
        <f t="shared" si="0"/>
        <v>263536</v>
      </c>
    </row>
    <row r="12" spans="1:17" s="5" customFormat="1" ht="12.75">
      <c r="A12" s="2" t="s">
        <v>48</v>
      </c>
      <c r="B12" s="4">
        <f>SUM(B3:B11)</f>
        <v>54566</v>
      </c>
      <c r="C12" s="4">
        <f>SUM(C3:C11)</f>
        <v>46346</v>
      </c>
      <c r="D12" s="4">
        <f>SUM(D3:D11)</f>
        <v>66437</v>
      </c>
      <c r="E12" s="4">
        <f>SUM(E3:E11)</f>
        <v>62047</v>
      </c>
      <c r="F12" s="4">
        <f>SUM(F3:F11)</f>
        <v>72889</v>
      </c>
      <c r="G12" s="4">
        <f>SUM(G3:G11)</f>
        <v>28894</v>
      </c>
      <c r="H12" s="4">
        <f>SUM(H3:H11)</f>
        <v>29744</v>
      </c>
      <c r="I12" s="4">
        <f>SUM(I3:I11)</f>
        <v>42459</v>
      </c>
      <c r="J12" s="4">
        <f>SUM(J3:J11)</f>
        <v>48259</v>
      </c>
      <c r="K12" s="4">
        <f>SUM(K3:K11)</f>
        <v>39751</v>
      </c>
      <c r="L12" s="4">
        <f>SUM(L3:L11)</f>
        <v>30928</v>
      </c>
      <c r="M12" s="4">
        <f>SUM(M3:M11)</f>
        <v>19200</v>
      </c>
      <c r="N12" s="77">
        <f>SUM(N3:N11)</f>
        <v>277984</v>
      </c>
      <c r="O12"/>
      <c r="P12" s="81">
        <f>SUM(B12:M12)</f>
        <v>541520</v>
      </c>
      <c r="Q12" s="24">
        <f t="shared" si="0"/>
        <v>263536</v>
      </c>
    </row>
    <row r="13" spans="1:17" ht="12.75">
      <c r="A13" s="2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P13" s="24">
        <f t="shared" si="1"/>
        <v>0</v>
      </c>
      <c r="Q13" s="24">
        <f t="shared" si="0"/>
        <v>0</v>
      </c>
    </row>
    <row r="14" spans="1:17" ht="12.75">
      <c r="A14" s="2" t="s">
        <v>49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P14" s="24">
        <f t="shared" si="1"/>
        <v>0</v>
      </c>
      <c r="Q14" s="24">
        <f t="shared" si="0"/>
        <v>0</v>
      </c>
    </row>
    <row r="15" spans="1:17" ht="12.75">
      <c r="A15" s="23" t="s">
        <v>50</v>
      </c>
      <c r="B15" s="3">
        <v>15100</v>
      </c>
      <c r="C15" s="3">
        <v>14584</v>
      </c>
      <c r="D15" s="3">
        <v>13000</v>
      </c>
      <c r="E15" s="3">
        <v>15112</v>
      </c>
      <c r="F15" s="3">
        <v>14295</v>
      </c>
      <c r="G15" s="3">
        <v>13500</v>
      </c>
      <c r="H15" s="3">
        <v>13850</v>
      </c>
      <c r="I15" s="3">
        <v>13800</v>
      </c>
      <c r="J15" s="3">
        <v>13700</v>
      </c>
      <c r="K15" s="3">
        <v>13200</v>
      </c>
      <c r="L15" s="3">
        <v>12100</v>
      </c>
      <c r="M15" s="3">
        <v>14000</v>
      </c>
      <c r="N15" s="78">
        <f>'1.sz.tábla'!D3</f>
        <v>166241</v>
      </c>
      <c r="P15" s="24">
        <f t="shared" si="1"/>
        <v>166241</v>
      </c>
      <c r="Q15" s="24">
        <f t="shared" si="0"/>
        <v>0</v>
      </c>
    </row>
    <row r="16" spans="1:17" ht="12.75">
      <c r="A16" s="74" t="s">
        <v>253</v>
      </c>
      <c r="B16" s="3">
        <v>3000</v>
      </c>
      <c r="C16" s="3">
        <v>3000</v>
      </c>
      <c r="D16" s="3">
        <v>4000</v>
      </c>
      <c r="E16" s="3">
        <v>3000</v>
      </c>
      <c r="F16" s="3">
        <v>40000</v>
      </c>
      <c r="G16" s="3"/>
      <c r="H16" s="3">
        <v>1500</v>
      </c>
      <c r="I16" s="3">
        <v>27000</v>
      </c>
      <c r="J16" s="3">
        <v>7043</v>
      </c>
      <c r="K16" s="3">
        <v>4000</v>
      </c>
      <c r="L16" s="3">
        <v>10000</v>
      </c>
      <c r="M16" s="3"/>
      <c r="N16" s="78">
        <f>'1.sz.tábla'!D14</f>
        <v>102543</v>
      </c>
      <c r="P16" s="24">
        <f>SUM(B16:M16)</f>
        <v>102543</v>
      </c>
      <c r="Q16" s="24">
        <f t="shared" si="0"/>
        <v>0</v>
      </c>
    </row>
    <row r="17" spans="1:17" ht="12.75">
      <c r="A17" s="74" t="s">
        <v>219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5200</v>
      </c>
      <c r="N17" s="78">
        <f>'1.sz.tábla'!D24</f>
        <v>5200</v>
      </c>
      <c r="P17" s="24">
        <f>SUM(B17:M17)</f>
        <v>5200</v>
      </c>
      <c r="Q17" s="24">
        <f t="shared" si="0"/>
        <v>0</v>
      </c>
    </row>
    <row r="18" spans="1:17" ht="12.75">
      <c r="A18" s="74" t="s">
        <v>217</v>
      </c>
      <c r="B18" s="3"/>
      <c r="C18" s="3"/>
      <c r="D18" s="3">
        <v>2000</v>
      </c>
      <c r="E18" s="3"/>
      <c r="F18" s="3"/>
      <c r="G18" s="3"/>
      <c r="H18" s="3"/>
      <c r="I18" s="3"/>
      <c r="J18" s="3"/>
      <c r="K18" s="3">
        <v>2000</v>
      </c>
      <c r="L18" s="3"/>
      <c r="M18" s="3"/>
      <c r="N18" s="78">
        <f>'1.sz.tábla'!D101</f>
        <v>4000</v>
      </c>
      <c r="P18" s="24">
        <f>SUM(B18:M18)</f>
        <v>4000</v>
      </c>
      <c r="Q18" s="24">
        <f t="shared" si="0"/>
        <v>0</v>
      </c>
    </row>
    <row r="19" spans="1:17" s="5" customFormat="1" ht="12.75">
      <c r="A19" s="2" t="s">
        <v>8</v>
      </c>
      <c r="B19" s="4">
        <f>SUM(B14:B18)</f>
        <v>18100</v>
      </c>
      <c r="C19" s="4">
        <f>SUM(C14:C18)</f>
        <v>17584</v>
      </c>
      <c r="D19" s="4">
        <f>SUM(D14:D18)</f>
        <v>19000</v>
      </c>
      <c r="E19" s="4">
        <f>SUM(E14:E18)</f>
        <v>18112</v>
      </c>
      <c r="F19" s="4">
        <f>SUM(F14:F18)</f>
        <v>54295</v>
      </c>
      <c r="G19" s="4">
        <f>SUM(G14:G18)</f>
        <v>13500</v>
      </c>
      <c r="H19" s="4">
        <f>SUM(H14:H18)</f>
        <v>15350</v>
      </c>
      <c r="I19" s="4">
        <f>SUM(I14:I18)</f>
        <v>40800</v>
      </c>
      <c r="J19" s="4">
        <f>SUM(J14:J18)</f>
        <v>20743</v>
      </c>
      <c r="K19" s="4">
        <f>SUM(K14:K18)</f>
        <v>19200</v>
      </c>
      <c r="L19" s="4">
        <f>SUM(L14:L18)</f>
        <v>22100</v>
      </c>
      <c r="M19" s="4">
        <f>SUM(M14:M18)</f>
        <v>19200</v>
      </c>
      <c r="N19" s="79">
        <f>SUM(N14:N18)</f>
        <v>277984</v>
      </c>
      <c r="O19"/>
      <c r="P19" s="24">
        <f>SUM(B19:M19)</f>
        <v>277984</v>
      </c>
      <c r="Q19" s="24">
        <f t="shared" si="0"/>
        <v>0</v>
      </c>
    </row>
    <row r="20" spans="1:14" ht="12.75">
      <c r="A20" s="2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78">
        <f>SUM(B20:M20)</f>
        <v>0</v>
      </c>
    </row>
    <row r="21" spans="1:16" s="5" customFormat="1" ht="12.75">
      <c r="A21" s="2" t="s">
        <v>51</v>
      </c>
      <c r="B21" s="4">
        <f>B12-B19</f>
        <v>36466</v>
      </c>
      <c r="C21" s="4">
        <f>C12-C19</f>
        <v>28762</v>
      </c>
      <c r="D21" s="4">
        <f>D12-D19</f>
        <v>47437</v>
      </c>
      <c r="E21" s="4">
        <f>E12-E19</f>
        <v>43935</v>
      </c>
      <c r="F21" s="4">
        <f>F12-F19</f>
        <v>18594</v>
      </c>
      <c r="G21" s="4">
        <f>G12-G19</f>
        <v>15394</v>
      </c>
      <c r="H21" s="4">
        <f>H12-H19</f>
        <v>14394</v>
      </c>
      <c r="I21" s="4">
        <f>I12-I19</f>
        <v>1659</v>
      </c>
      <c r="J21" s="4">
        <f>J12-J19</f>
        <v>27516</v>
      </c>
      <c r="K21" s="4">
        <f>K12-K19</f>
        <v>20551</v>
      </c>
      <c r="L21" s="4">
        <f>L12-L19</f>
        <v>8828</v>
      </c>
      <c r="M21" s="4">
        <f>M12-M19</f>
        <v>0</v>
      </c>
      <c r="N21" s="79">
        <f>N12-N19</f>
        <v>0</v>
      </c>
      <c r="O21"/>
      <c r="P21"/>
    </row>
  </sheetData>
  <sheetProtection selectLockedCells="1" selectUnlockedCells="1"/>
  <printOptions/>
  <pageMargins left="0.2798611111111111" right="0.4597222222222222" top="1.9208333333333334" bottom="0.30833333333333335" header="0.18611111111111112" footer="0.5118055555555555"/>
  <pageSetup horizontalDpi="300" verticalDpi="300" orientation="landscape" paperSize="9" r:id="rId1"/>
  <headerFooter alignWithMargins="0">
    <oddHeader>&amp;C&amp;"Arial,Félkövér dőlt"&amp;16Pereszteg Község Önkormányzat 2011. évi előirányzat-felhasználási ütemterve &amp;R
8. sz. táblázat
adatok 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Böszörményi Zsanett</cp:lastModifiedBy>
  <cp:lastPrinted>2011-02-16T16:33:35Z</cp:lastPrinted>
  <dcterms:created xsi:type="dcterms:W3CDTF">2010-02-04T06:36:29Z</dcterms:created>
  <dcterms:modified xsi:type="dcterms:W3CDTF">2011-02-17T08:31:06Z</dcterms:modified>
  <cp:category/>
  <cp:version/>
  <cp:contentType/>
  <cp:contentStatus/>
</cp:coreProperties>
</file>